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60" tabRatio="782"/>
  </bookViews>
  <sheets>
    <sheet name="Таблица 1" sheetId="3" r:id="rId1"/>
    <sheet name="Таблица 2" sheetId="1" r:id="rId2"/>
    <sheet name="Таблица 3" sheetId="4" r:id="rId3"/>
    <sheet name="Лист1" sheetId="5" r:id="rId4"/>
  </sheets>
  <definedNames>
    <definedName name="_xlnm._FilterDatabase" localSheetId="3" hidden="1">Лист1!$B$1:$G$18489</definedName>
    <definedName name="_xlnm._FilterDatabase" localSheetId="0" hidden="1">'Таблица 1'!$A$14:$Q$6097</definedName>
    <definedName name="_xlnm._FilterDatabase" localSheetId="1" hidden="1">'Таблица 2'!$A$5:$O$426</definedName>
    <definedName name="_xlnm._FilterDatabase" localSheetId="2" hidden="1">'Таблица 3'!$A$16:$N$20</definedName>
    <definedName name="_xlnm.Print_Area" localSheetId="0">'Таблица 1'!$A$1:$W$200</definedName>
    <definedName name="_xlnm.Print_Area" localSheetId="1">'Таблица 2'!$A$1:$O$428</definedName>
    <definedName name="_xlnm.Print_Area" localSheetId="2">'Таблица 3'!$A$9:$O$21</definedName>
  </definedNames>
  <calcPr calcId="145621"/>
  <pivotCaches>
    <pivotCache cacheId="0" r:id="rId5"/>
  </pivotCaches>
</workbook>
</file>

<file path=xl/calcChain.xml><?xml version="1.0" encoding="utf-8"?>
<calcChain xmlns="http://schemas.openxmlformats.org/spreadsheetml/2006/main">
  <c r="W197" i="3" l="1"/>
  <c r="W196" i="3"/>
  <c r="W195" i="3"/>
  <c r="W194" i="3"/>
  <c r="W193" i="3"/>
  <c r="W192" i="3"/>
  <c r="W191" i="3"/>
  <c r="W190" i="3"/>
  <c r="W189" i="3"/>
  <c r="W188" i="3"/>
  <c r="W187" i="3"/>
  <c r="W186" i="3"/>
  <c r="W185" i="3"/>
  <c r="W184" i="3"/>
  <c r="W183" i="3"/>
  <c r="W182" i="3"/>
  <c r="W181" i="3"/>
  <c r="W180" i="3"/>
  <c r="W179" i="3"/>
  <c r="W178" i="3"/>
  <c r="W177" i="3"/>
  <c r="W176" i="3"/>
  <c r="W175" i="3"/>
  <c r="W174" i="3"/>
  <c r="W173" i="3"/>
  <c r="W172" i="3"/>
  <c r="W171" i="3"/>
  <c r="W170" i="3"/>
  <c r="W169" i="3"/>
  <c r="W168" i="3"/>
  <c r="W167" i="3"/>
  <c r="W166" i="3"/>
  <c r="W165" i="3"/>
  <c r="W164" i="3"/>
  <c r="W163" i="3"/>
  <c r="W162" i="3"/>
  <c r="W161" i="3"/>
  <c r="W160" i="3"/>
  <c r="W159" i="3"/>
  <c r="W158" i="3"/>
  <c r="W157" i="3"/>
  <c r="W156" i="3"/>
  <c r="W155" i="3"/>
  <c r="W154" i="3"/>
  <c r="W153" i="3"/>
  <c r="W152" i="3"/>
  <c r="W151" i="3"/>
  <c r="W150" i="3"/>
  <c r="W149" i="3"/>
  <c r="W148" i="3"/>
  <c r="W147" i="3"/>
  <c r="W146" i="3"/>
  <c r="W145" i="3"/>
  <c r="W144" i="3"/>
  <c r="W143" i="3"/>
  <c r="W142" i="3"/>
  <c r="W141" i="3"/>
  <c r="W140" i="3"/>
  <c r="W139" i="3"/>
  <c r="W138" i="3"/>
  <c r="W137" i="3"/>
  <c r="W136" i="3"/>
  <c r="W135" i="3"/>
  <c r="W134" i="3"/>
  <c r="W133" i="3"/>
  <c r="W132" i="3"/>
  <c r="W131" i="3"/>
  <c r="W130" i="3"/>
  <c r="W129" i="3"/>
  <c r="W128" i="3"/>
  <c r="W127" i="3"/>
  <c r="W126" i="3"/>
  <c r="W125" i="3"/>
  <c r="W124" i="3"/>
  <c r="W123" i="3"/>
  <c r="W122" i="3"/>
  <c r="W121" i="3"/>
  <c r="W120" i="3"/>
  <c r="W119" i="3"/>
  <c r="W118" i="3"/>
  <c r="W117" i="3"/>
  <c r="W116" i="3"/>
  <c r="W115" i="3"/>
  <c r="W114" i="3"/>
  <c r="W113" i="3"/>
  <c r="W112" i="3"/>
  <c r="W111" i="3"/>
  <c r="W110" i="3"/>
  <c r="W109" i="3"/>
  <c r="W108" i="3"/>
  <c r="W107" i="3"/>
  <c r="W106" i="3"/>
  <c r="W105" i="3"/>
  <c r="W104" i="3"/>
  <c r="W103" i="3"/>
  <c r="W102" i="3"/>
  <c r="W101" i="3"/>
  <c r="W100" i="3"/>
  <c r="W99" i="3"/>
  <c r="W98" i="3"/>
  <c r="W97" i="3"/>
  <c r="W96" i="3"/>
  <c r="W95" i="3"/>
  <c r="W94" i="3"/>
  <c r="W93" i="3"/>
  <c r="W92" i="3"/>
  <c r="W91" i="3"/>
  <c r="W90" i="3"/>
  <c r="W89" i="3"/>
  <c r="W88" i="3"/>
  <c r="W87" i="3"/>
  <c r="W86" i="3"/>
  <c r="W85" i="3"/>
  <c r="W84" i="3"/>
  <c r="W83" i="3"/>
  <c r="W82" i="3"/>
  <c r="W81" i="3"/>
  <c r="W80" i="3"/>
  <c r="W79" i="3"/>
  <c r="W78" i="3"/>
  <c r="W77" i="3"/>
  <c r="W76" i="3"/>
  <c r="W75" i="3"/>
  <c r="W74" i="3"/>
  <c r="W73" i="3"/>
  <c r="W72" i="3"/>
  <c r="W71" i="3"/>
  <c r="W70" i="3"/>
  <c r="W69" i="3"/>
  <c r="W68" i="3"/>
  <c r="W67" i="3"/>
  <c r="W66" i="3"/>
  <c r="W65" i="3"/>
  <c r="W64" i="3"/>
  <c r="W63" i="3"/>
  <c r="W62" i="3"/>
  <c r="W61" i="3"/>
  <c r="W60" i="3"/>
  <c r="W59" i="3"/>
  <c r="W58" i="3"/>
  <c r="W57" i="3"/>
  <c r="W56" i="3"/>
  <c r="W55" i="3"/>
  <c r="W54" i="3"/>
  <c r="W53" i="3"/>
  <c r="W52" i="3"/>
  <c r="W51" i="3"/>
  <c r="A189" i="5"/>
  <c r="A188" i="5"/>
  <c r="A187" i="5"/>
  <c r="A186" i="5"/>
  <c r="A185" i="5"/>
  <c r="A184" i="5"/>
  <c r="A183" i="5"/>
  <c r="A182" i="5"/>
  <c r="A181" i="5"/>
  <c r="A180" i="5"/>
  <c r="A179" i="5"/>
  <c r="A178" i="5"/>
  <c r="A177" i="5"/>
  <c r="A176" i="5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N338" i="1" s="1"/>
  <c r="M337" i="1"/>
  <c r="M336" i="1"/>
  <c r="N336" i="1" s="1"/>
  <c r="M335" i="1"/>
  <c r="M334" i="1"/>
  <c r="N334" i="1" s="1"/>
  <c r="M333" i="1"/>
  <c r="M332" i="1"/>
  <c r="N332" i="1" s="1"/>
  <c r="M331" i="1"/>
  <c r="M330" i="1"/>
  <c r="N330" i="1" s="1"/>
  <c r="M329" i="1"/>
  <c r="M328" i="1"/>
  <c r="N328" i="1" s="1"/>
  <c r="M327" i="1"/>
  <c r="M326" i="1"/>
  <c r="N326" i="1" s="1"/>
  <c r="M325" i="1"/>
  <c r="M324" i="1"/>
  <c r="N324" i="1" s="1"/>
  <c r="M323" i="1"/>
  <c r="M322" i="1"/>
  <c r="N322" i="1" s="1"/>
  <c r="M321" i="1"/>
  <c r="M320" i="1"/>
  <c r="N320" i="1" s="1"/>
  <c r="M319" i="1"/>
  <c r="M318" i="1"/>
  <c r="N318" i="1" s="1"/>
  <c r="M317" i="1"/>
  <c r="M316" i="1"/>
  <c r="N316" i="1" s="1"/>
  <c r="M315" i="1"/>
  <c r="M314" i="1"/>
  <c r="N314" i="1" s="1"/>
  <c r="M313" i="1"/>
  <c r="M312" i="1"/>
  <c r="N312" i="1" s="1"/>
  <c r="M311" i="1"/>
  <c r="M310" i="1"/>
  <c r="N310" i="1" s="1"/>
  <c r="M309" i="1"/>
  <c r="M308" i="1"/>
  <c r="N308" i="1" s="1"/>
  <c r="M307" i="1"/>
  <c r="M306" i="1"/>
  <c r="N306" i="1" s="1"/>
  <c r="M305" i="1"/>
  <c r="M304" i="1"/>
  <c r="N304" i="1" s="1"/>
  <c r="M303" i="1"/>
  <c r="M302" i="1"/>
  <c r="N302" i="1" s="1"/>
  <c r="M301" i="1"/>
  <c r="M300" i="1"/>
  <c r="N300" i="1" s="1"/>
  <c r="M299" i="1"/>
  <c r="M298" i="1"/>
  <c r="N298" i="1" s="1"/>
  <c r="M297" i="1"/>
  <c r="M296" i="1"/>
  <c r="N296" i="1" s="1"/>
  <c r="M295" i="1"/>
  <c r="M294" i="1"/>
  <c r="N294" i="1" s="1"/>
  <c r="M293" i="1"/>
  <c r="M292" i="1"/>
  <c r="N292" i="1" s="1"/>
  <c r="M291" i="1"/>
  <c r="M290" i="1"/>
  <c r="N290" i="1" s="1"/>
  <c r="M289" i="1"/>
  <c r="M288" i="1"/>
  <c r="N288" i="1" s="1"/>
  <c r="M287" i="1"/>
  <c r="M286" i="1"/>
  <c r="N286" i="1" s="1"/>
  <c r="M285" i="1"/>
  <c r="M284" i="1"/>
  <c r="N284" i="1" s="1"/>
  <c r="M283" i="1"/>
  <c r="M282" i="1"/>
  <c r="N282" i="1" s="1"/>
  <c r="M281" i="1"/>
  <c r="M280" i="1"/>
  <c r="N280" i="1" s="1"/>
  <c r="M279" i="1"/>
  <c r="M278" i="1"/>
  <c r="N278" i="1" s="1"/>
  <c r="M277" i="1"/>
  <c r="M276" i="1"/>
  <c r="N276" i="1" s="1"/>
  <c r="M275" i="1"/>
  <c r="M274" i="1"/>
  <c r="N274" i="1" s="1"/>
  <c r="M273" i="1"/>
  <c r="M272" i="1"/>
  <c r="N272" i="1" s="1"/>
  <c r="M271" i="1"/>
  <c r="M270" i="1"/>
  <c r="N270" i="1" s="1"/>
  <c r="M269" i="1"/>
  <c r="M268" i="1"/>
  <c r="N268" i="1" s="1"/>
  <c r="M267" i="1"/>
  <c r="M266" i="1"/>
  <c r="N266" i="1" s="1"/>
  <c r="M265" i="1"/>
  <c r="M264" i="1"/>
  <c r="N264" i="1" s="1"/>
  <c r="M263" i="1"/>
  <c r="M262" i="1"/>
  <c r="N262" i="1" s="1"/>
  <c r="L262" i="1" s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N183" i="1" s="1"/>
  <c r="M182" i="1"/>
  <c r="M181" i="1"/>
  <c r="N181" i="1" s="1"/>
  <c r="M180" i="1"/>
  <c r="M179" i="1"/>
  <c r="N179" i="1" s="1"/>
  <c r="M178" i="1"/>
  <c r="M177" i="1"/>
  <c r="N177" i="1" s="1"/>
  <c r="M176" i="1"/>
  <c r="M175" i="1"/>
  <c r="N175" i="1" s="1"/>
  <c r="M174" i="1"/>
  <c r="M173" i="1"/>
  <c r="N173" i="1" s="1"/>
  <c r="M172" i="1"/>
  <c r="M171" i="1"/>
  <c r="N171" i="1" s="1"/>
  <c r="M170" i="1"/>
  <c r="M169" i="1"/>
  <c r="N169" i="1" s="1"/>
  <c r="M168" i="1"/>
  <c r="M167" i="1"/>
  <c r="N167" i="1" s="1"/>
  <c r="M166" i="1"/>
  <c r="M165" i="1"/>
  <c r="N165" i="1" s="1"/>
  <c r="M164" i="1"/>
  <c r="M163" i="1"/>
  <c r="N163" i="1" s="1"/>
  <c r="M162" i="1"/>
  <c r="M161" i="1"/>
  <c r="N161" i="1" s="1"/>
  <c r="M160" i="1"/>
  <c r="M159" i="1"/>
  <c r="N159" i="1" s="1"/>
  <c r="M158" i="1"/>
  <c r="M157" i="1"/>
  <c r="N157" i="1" s="1"/>
  <c r="M156" i="1"/>
  <c r="M155" i="1"/>
  <c r="N155" i="1" s="1"/>
  <c r="M154" i="1"/>
  <c r="M153" i="1"/>
  <c r="N153" i="1" s="1"/>
  <c r="M152" i="1"/>
  <c r="M151" i="1"/>
  <c r="N151" i="1" s="1"/>
  <c r="M150" i="1"/>
  <c r="M149" i="1"/>
  <c r="N149" i="1" s="1"/>
  <c r="M148" i="1"/>
  <c r="M147" i="1"/>
  <c r="N147" i="1" s="1"/>
  <c r="M146" i="1"/>
  <c r="M145" i="1"/>
  <c r="N145" i="1" s="1"/>
  <c r="M144" i="1"/>
  <c r="M143" i="1"/>
  <c r="N143" i="1" s="1"/>
  <c r="M142" i="1"/>
  <c r="M141" i="1"/>
  <c r="N141" i="1" s="1"/>
  <c r="M140" i="1"/>
  <c r="M139" i="1"/>
  <c r="N139" i="1" s="1"/>
  <c r="M138" i="1"/>
  <c r="M137" i="1"/>
  <c r="N137" i="1" s="1"/>
  <c r="M136" i="1"/>
  <c r="M135" i="1"/>
  <c r="N135" i="1" s="1"/>
  <c r="M134" i="1"/>
  <c r="M133" i="1"/>
  <c r="N133" i="1" s="1"/>
  <c r="M132" i="1"/>
  <c r="M131" i="1"/>
  <c r="N131" i="1" s="1"/>
  <c r="M130" i="1"/>
  <c r="M129" i="1"/>
  <c r="N129" i="1" s="1"/>
  <c r="M128" i="1"/>
  <c r="M127" i="1"/>
  <c r="N127" i="1" s="1"/>
  <c r="M126" i="1"/>
  <c r="M125" i="1"/>
  <c r="N125" i="1" s="1"/>
  <c r="M124" i="1"/>
  <c r="N124" i="1" s="1"/>
  <c r="L124" i="1" s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N88" i="1" s="1"/>
  <c r="M87" i="1"/>
  <c r="M86" i="1"/>
  <c r="N86" i="1" s="1"/>
  <c r="M85" i="1"/>
  <c r="M84" i="1"/>
  <c r="N84" i="1" s="1"/>
  <c r="M83" i="1"/>
  <c r="M82" i="1"/>
  <c r="N82" i="1" s="1"/>
  <c r="M81" i="1"/>
  <c r="M80" i="1"/>
  <c r="N80" i="1" s="1"/>
  <c r="M79" i="1"/>
  <c r="M78" i="1"/>
  <c r="N78" i="1" s="1"/>
  <c r="M77" i="1"/>
  <c r="M76" i="1"/>
  <c r="N76" i="1" s="1"/>
  <c r="M75" i="1"/>
  <c r="M74" i="1"/>
  <c r="N74" i="1" s="1"/>
  <c r="M73" i="1"/>
  <c r="M72" i="1"/>
  <c r="N72" i="1" s="1"/>
  <c r="M71" i="1"/>
  <c r="M70" i="1"/>
  <c r="N70" i="1" s="1"/>
  <c r="M69" i="1"/>
  <c r="M68" i="1"/>
  <c r="N68" i="1" s="1"/>
  <c r="M67" i="1"/>
  <c r="M66" i="1"/>
  <c r="N66" i="1" s="1"/>
  <c r="M65" i="1"/>
  <c r="M64" i="1"/>
  <c r="N64" i="1" s="1"/>
  <c r="M63" i="1"/>
  <c r="M62" i="1"/>
  <c r="N62" i="1" s="1"/>
  <c r="M61" i="1"/>
  <c r="M60" i="1"/>
  <c r="N60" i="1" s="1"/>
  <c r="M59" i="1"/>
  <c r="M58" i="1"/>
  <c r="N58" i="1" s="1"/>
  <c r="M57" i="1"/>
  <c r="M56" i="1"/>
  <c r="N56" i="1" s="1"/>
  <c r="M55" i="1"/>
  <c r="M54" i="1"/>
  <c r="N54" i="1" s="1"/>
  <c r="M53" i="1"/>
  <c r="M51" i="1"/>
  <c r="N51" i="1" s="1"/>
  <c r="M50" i="1"/>
  <c r="M49" i="1"/>
  <c r="N49" i="1" s="1"/>
  <c r="M48" i="1"/>
  <c r="M47" i="1"/>
  <c r="N47" i="1" s="1"/>
  <c r="M46" i="1"/>
  <c r="M45" i="1"/>
  <c r="N45" i="1" s="1"/>
  <c r="M44" i="1"/>
  <c r="M43" i="1"/>
  <c r="N43" i="1" s="1"/>
  <c r="M42" i="1"/>
  <c r="M41" i="1"/>
  <c r="N41" i="1" s="1"/>
  <c r="M40" i="1"/>
  <c r="M39" i="1"/>
  <c r="N39" i="1" s="1"/>
  <c r="M38" i="1"/>
  <c r="N38" i="1" s="1"/>
  <c r="M37" i="1"/>
  <c r="N37" i="1" s="1"/>
  <c r="M36" i="1"/>
  <c r="N36" i="1" s="1"/>
  <c r="M35" i="1"/>
  <c r="N35" i="1" s="1"/>
  <c r="M34" i="1"/>
  <c r="N34" i="1" s="1"/>
  <c r="M32" i="1"/>
  <c r="N32" i="1" s="1"/>
  <c r="M31" i="1"/>
  <c r="N31" i="1" s="1"/>
  <c r="M30" i="1"/>
  <c r="N30" i="1" s="1"/>
  <c r="M29" i="1"/>
  <c r="N29" i="1" s="1"/>
  <c r="M28" i="1"/>
  <c r="N28" i="1" s="1"/>
  <c r="M27" i="1"/>
  <c r="N27" i="1" s="1"/>
  <c r="M26" i="1"/>
  <c r="N26" i="1" s="1"/>
  <c r="M25" i="1"/>
  <c r="N25" i="1" s="1"/>
  <c r="M24" i="1"/>
  <c r="N24" i="1" s="1"/>
  <c r="M22" i="1"/>
  <c r="N22" i="1" s="1"/>
  <c r="M21" i="1"/>
  <c r="N21" i="1" s="1"/>
  <c r="M20" i="1"/>
  <c r="N20" i="1" s="1"/>
  <c r="M19" i="1"/>
  <c r="N19" i="1" s="1"/>
  <c r="M18" i="1"/>
  <c r="N18" i="1" s="1"/>
  <c r="M17" i="1"/>
  <c r="N17" i="1" s="1"/>
  <c r="M16" i="1"/>
  <c r="N16" i="1" s="1"/>
  <c r="M14" i="1"/>
  <c r="N14" i="1" s="1"/>
  <c r="M13" i="1"/>
  <c r="N13" i="1" s="1"/>
  <c r="M12" i="1"/>
  <c r="N12" i="1" s="1"/>
  <c r="M11" i="1"/>
  <c r="N11" i="1" s="1"/>
  <c r="M10" i="1"/>
  <c r="N10" i="1" s="1"/>
  <c r="M9" i="1"/>
  <c r="N9" i="1" s="1"/>
  <c r="M8" i="1"/>
  <c r="N8" i="1" s="1"/>
  <c r="M7" i="1"/>
  <c r="N7" i="1" s="1"/>
  <c r="L22" i="1" l="1"/>
  <c r="L264" i="1"/>
  <c r="L266" i="1"/>
  <c r="L268" i="1"/>
  <c r="L270" i="1"/>
  <c r="L272" i="1"/>
  <c r="L274" i="1"/>
  <c r="L276" i="1"/>
  <c r="L278" i="1"/>
  <c r="L280" i="1"/>
  <c r="L282" i="1"/>
  <c r="L284" i="1"/>
  <c r="L286" i="1"/>
  <c r="L288" i="1"/>
  <c r="L290" i="1"/>
  <c r="L292" i="1"/>
  <c r="L294" i="1"/>
  <c r="L296" i="1"/>
  <c r="L298" i="1"/>
  <c r="L300" i="1"/>
  <c r="L302" i="1"/>
  <c r="L304" i="1"/>
  <c r="L306" i="1"/>
  <c r="L308" i="1"/>
  <c r="L310" i="1"/>
  <c r="L312" i="1"/>
  <c r="L314" i="1"/>
  <c r="L316" i="1"/>
  <c r="L318" i="1"/>
  <c r="L320" i="1"/>
  <c r="L322" i="1"/>
  <c r="L324" i="1"/>
  <c r="L326" i="1"/>
  <c r="L328" i="1"/>
  <c r="L330" i="1"/>
  <c r="L332" i="1"/>
  <c r="L334" i="1"/>
  <c r="L336" i="1"/>
  <c r="L338" i="1"/>
  <c r="L25" i="1"/>
  <c r="L27" i="1"/>
  <c r="L29" i="1"/>
  <c r="L31" i="1"/>
  <c r="L34" i="1"/>
  <c r="L36" i="1"/>
  <c r="L38" i="1"/>
  <c r="L39" i="1"/>
  <c r="L41" i="1"/>
  <c r="L43" i="1"/>
  <c r="L45" i="1"/>
  <c r="L47" i="1"/>
  <c r="L49" i="1"/>
  <c r="L51" i="1"/>
  <c r="L54" i="1"/>
  <c r="L56" i="1"/>
  <c r="L58" i="1"/>
  <c r="L60" i="1"/>
  <c r="L62" i="1"/>
  <c r="L64" i="1"/>
  <c r="L66" i="1"/>
  <c r="L68" i="1"/>
  <c r="L70" i="1"/>
  <c r="L72" i="1"/>
  <c r="L74" i="1"/>
  <c r="L76" i="1"/>
  <c r="L78" i="1"/>
  <c r="L80" i="1"/>
  <c r="L82" i="1"/>
  <c r="L84" i="1"/>
  <c r="L86" i="1"/>
  <c r="L88" i="1"/>
  <c r="N90" i="1"/>
  <c r="L90" i="1" s="1"/>
  <c r="N92" i="1"/>
  <c r="L92" i="1" s="1"/>
  <c r="N94" i="1"/>
  <c r="L94" i="1" s="1"/>
  <c r="N96" i="1"/>
  <c r="L96" i="1" s="1"/>
  <c r="N98" i="1"/>
  <c r="L98" i="1" s="1"/>
  <c r="N100" i="1"/>
  <c r="L100" i="1" s="1"/>
  <c r="N102" i="1"/>
  <c r="L102" i="1" s="1"/>
  <c r="N104" i="1"/>
  <c r="L104" i="1" s="1"/>
  <c r="N106" i="1"/>
  <c r="L106" i="1" s="1"/>
  <c r="N108" i="1"/>
  <c r="L108" i="1" s="1"/>
  <c r="N110" i="1"/>
  <c r="L110" i="1" s="1"/>
  <c r="N112" i="1"/>
  <c r="L112" i="1" s="1"/>
  <c r="N114" i="1"/>
  <c r="L114" i="1" s="1"/>
  <c r="N116" i="1"/>
  <c r="L116" i="1" s="1"/>
  <c r="N118" i="1"/>
  <c r="L118" i="1" s="1"/>
  <c r="N120" i="1"/>
  <c r="L120" i="1" s="1"/>
  <c r="N122" i="1"/>
  <c r="L122" i="1" s="1"/>
  <c r="N126" i="1"/>
  <c r="L126" i="1" s="1"/>
  <c r="N128" i="1"/>
  <c r="L128" i="1" s="1"/>
  <c r="N130" i="1"/>
  <c r="L130" i="1" s="1"/>
  <c r="N132" i="1"/>
  <c r="L132" i="1" s="1"/>
  <c r="N134" i="1"/>
  <c r="L134" i="1" s="1"/>
  <c r="N136" i="1"/>
  <c r="L136" i="1" s="1"/>
  <c r="N138" i="1"/>
  <c r="L138" i="1" s="1"/>
  <c r="N140" i="1"/>
  <c r="L140" i="1" s="1"/>
  <c r="N142" i="1"/>
  <c r="L142" i="1" s="1"/>
  <c r="N144" i="1"/>
  <c r="L144" i="1" s="1"/>
  <c r="N146" i="1"/>
  <c r="L146" i="1" s="1"/>
  <c r="N148" i="1"/>
  <c r="L148" i="1" s="1"/>
  <c r="N150" i="1"/>
  <c r="L150" i="1" s="1"/>
  <c r="N152" i="1"/>
  <c r="L152" i="1" s="1"/>
  <c r="N154" i="1"/>
  <c r="L154" i="1" s="1"/>
  <c r="N156" i="1"/>
  <c r="L156" i="1" s="1"/>
  <c r="N158" i="1"/>
  <c r="L158" i="1" s="1"/>
  <c r="N160" i="1"/>
  <c r="L160" i="1" s="1"/>
  <c r="N162" i="1"/>
  <c r="L162" i="1" s="1"/>
  <c r="N164" i="1"/>
  <c r="L164" i="1" s="1"/>
  <c r="N166" i="1"/>
  <c r="L166" i="1" s="1"/>
  <c r="N168" i="1"/>
  <c r="L168" i="1" s="1"/>
  <c r="N170" i="1"/>
  <c r="L170" i="1" s="1"/>
  <c r="N172" i="1"/>
  <c r="L172" i="1" s="1"/>
  <c r="N174" i="1"/>
  <c r="L174" i="1" s="1"/>
  <c r="N176" i="1"/>
  <c r="L176" i="1" s="1"/>
  <c r="N178" i="1"/>
  <c r="L178" i="1" s="1"/>
  <c r="N180" i="1"/>
  <c r="L180" i="1" s="1"/>
  <c r="N182" i="1"/>
  <c r="L182" i="1" s="1"/>
  <c r="N184" i="1"/>
  <c r="L184" i="1" s="1"/>
  <c r="N186" i="1"/>
  <c r="L186" i="1" s="1"/>
  <c r="N188" i="1"/>
  <c r="L188" i="1" s="1"/>
  <c r="N190" i="1"/>
  <c r="L190" i="1" s="1"/>
  <c r="N192" i="1"/>
  <c r="L192" i="1" s="1"/>
  <c r="N194" i="1"/>
  <c r="L194" i="1" s="1"/>
  <c r="N196" i="1"/>
  <c r="L196" i="1" s="1"/>
  <c r="N198" i="1"/>
  <c r="L198" i="1" s="1"/>
  <c r="N200" i="1"/>
  <c r="L200" i="1" s="1"/>
  <c r="N202" i="1"/>
  <c r="L202" i="1" s="1"/>
  <c r="N204" i="1"/>
  <c r="L204" i="1" s="1"/>
  <c r="N206" i="1"/>
  <c r="L206" i="1" s="1"/>
  <c r="N208" i="1"/>
  <c r="L208" i="1" s="1"/>
  <c r="N210" i="1"/>
  <c r="L210" i="1" s="1"/>
  <c r="N212" i="1"/>
  <c r="L212" i="1" s="1"/>
  <c r="N214" i="1"/>
  <c r="L214" i="1" s="1"/>
  <c r="N216" i="1"/>
  <c r="L216" i="1" s="1"/>
  <c r="N218" i="1"/>
  <c r="L218" i="1" s="1"/>
  <c r="N220" i="1"/>
  <c r="L220" i="1" s="1"/>
  <c r="N222" i="1"/>
  <c r="L222" i="1" s="1"/>
  <c r="N224" i="1"/>
  <c r="L224" i="1" s="1"/>
  <c r="N226" i="1"/>
  <c r="L226" i="1" s="1"/>
  <c r="N228" i="1"/>
  <c r="L228" i="1" s="1"/>
  <c r="N230" i="1"/>
  <c r="L230" i="1" s="1"/>
  <c r="N232" i="1"/>
  <c r="L232" i="1" s="1"/>
  <c r="N234" i="1"/>
  <c r="L234" i="1" s="1"/>
  <c r="N236" i="1"/>
  <c r="L236" i="1" s="1"/>
  <c r="N238" i="1"/>
  <c r="L238" i="1" s="1"/>
  <c r="N240" i="1"/>
  <c r="L240" i="1" s="1"/>
  <c r="N242" i="1"/>
  <c r="L242" i="1" s="1"/>
  <c r="N244" i="1"/>
  <c r="L244" i="1" s="1"/>
  <c r="N246" i="1"/>
  <c r="L246" i="1" s="1"/>
  <c r="N248" i="1"/>
  <c r="L248" i="1" s="1"/>
  <c r="N250" i="1"/>
  <c r="L250" i="1" s="1"/>
  <c r="N252" i="1"/>
  <c r="L252" i="1" s="1"/>
  <c r="N254" i="1"/>
  <c r="L254" i="1" s="1"/>
  <c r="N256" i="1"/>
  <c r="L256" i="1" s="1"/>
  <c r="N258" i="1"/>
  <c r="L258" i="1" s="1"/>
  <c r="N260" i="1"/>
  <c r="L260" i="1" s="1"/>
  <c r="N340" i="1"/>
  <c r="L340" i="1" s="1"/>
  <c r="L8" i="1"/>
  <c r="L10" i="1"/>
  <c r="L12" i="1"/>
  <c r="L14" i="1"/>
  <c r="L17" i="1"/>
  <c r="L19" i="1"/>
  <c r="L21" i="1"/>
  <c r="N341" i="1"/>
  <c r="L341" i="1" s="1"/>
  <c r="N343" i="1"/>
  <c r="L343" i="1" s="1"/>
  <c r="N345" i="1"/>
  <c r="L345" i="1" s="1"/>
  <c r="N347" i="1"/>
  <c r="L347" i="1" s="1"/>
  <c r="N349" i="1"/>
  <c r="L349" i="1" s="1"/>
  <c r="N351" i="1"/>
  <c r="L351" i="1" s="1"/>
  <c r="N353" i="1"/>
  <c r="L353" i="1" s="1"/>
  <c r="N355" i="1"/>
  <c r="L355" i="1" s="1"/>
  <c r="N357" i="1"/>
  <c r="L357" i="1" s="1"/>
  <c r="N359" i="1"/>
  <c r="L359" i="1" s="1"/>
  <c r="N361" i="1"/>
  <c r="L361" i="1" s="1"/>
  <c r="N363" i="1"/>
  <c r="L363" i="1" s="1"/>
  <c r="N365" i="1"/>
  <c r="L365" i="1" s="1"/>
  <c r="N367" i="1"/>
  <c r="L367" i="1" s="1"/>
  <c r="N369" i="1"/>
  <c r="L369" i="1" s="1"/>
  <c r="N371" i="1"/>
  <c r="L371" i="1" s="1"/>
  <c r="N373" i="1"/>
  <c r="L373" i="1" s="1"/>
  <c r="N375" i="1"/>
  <c r="L375" i="1" s="1"/>
  <c r="N377" i="1"/>
  <c r="L377" i="1" s="1"/>
  <c r="N379" i="1"/>
  <c r="L379" i="1" s="1"/>
  <c r="N381" i="1"/>
  <c r="L381" i="1" s="1"/>
  <c r="N383" i="1"/>
  <c r="L383" i="1" s="1"/>
  <c r="N385" i="1"/>
  <c r="L385" i="1" s="1"/>
  <c r="N387" i="1"/>
  <c r="L387" i="1" s="1"/>
  <c r="N389" i="1"/>
  <c r="L389" i="1" s="1"/>
  <c r="N391" i="1"/>
  <c r="L391" i="1" s="1"/>
  <c r="N393" i="1"/>
  <c r="L393" i="1" s="1"/>
  <c r="N395" i="1"/>
  <c r="L395" i="1" s="1"/>
  <c r="N397" i="1"/>
  <c r="L397" i="1" s="1"/>
  <c r="N399" i="1"/>
  <c r="L399" i="1" s="1"/>
  <c r="N401" i="1"/>
  <c r="L401" i="1" s="1"/>
  <c r="N403" i="1"/>
  <c r="L403" i="1" s="1"/>
  <c r="N405" i="1"/>
  <c r="L405" i="1" s="1"/>
  <c r="N407" i="1"/>
  <c r="L407" i="1" s="1"/>
  <c r="N409" i="1"/>
  <c r="L409" i="1" s="1"/>
  <c r="N411" i="1"/>
  <c r="L411" i="1" s="1"/>
  <c r="N413" i="1"/>
  <c r="L413" i="1" s="1"/>
  <c r="N415" i="1"/>
  <c r="L415" i="1" s="1"/>
  <c r="N417" i="1"/>
  <c r="L417" i="1" s="1"/>
  <c r="N419" i="1"/>
  <c r="L419" i="1" s="1"/>
  <c r="N421" i="1"/>
  <c r="L421" i="1" s="1"/>
  <c r="N423" i="1"/>
  <c r="L423" i="1" s="1"/>
  <c r="L125" i="1"/>
  <c r="L127" i="1"/>
  <c r="L129" i="1"/>
  <c r="L131" i="1"/>
  <c r="L133" i="1"/>
  <c r="L135" i="1"/>
  <c r="L137" i="1"/>
  <c r="L139" i="1"/>
  <c r="L141" i="1"/>
  <c r="L143" i="1"/>
  <c r="L145" i="1"/>
  <c r="L147" i="1"/>
  <c r="L149" i="1"/>
  <c r="L151" i="1"/>
  <c r="L153" i="1"/>
  <c r="L155" i="1"/>
  <c r="L157" i="1"/>
  <c r="L159" i="1"/>
  <c r="L161" i="1"/>
  <c r="L163" i="1"/>
  <c r="L165" i="1"/>
  <c r="L167" i="1"/>
  <c r="L169" i="1"/>
  <c r="L171" i="1"/>
  <c r="L173" i="1"/>
  <c r="L175" i="1"/>
  <c r="L177" i="1"/>
  <c r="L179" i="1"/>
  <c r="L181" i="1"/>
  <c r="L183" i="1"/>
  <c r="N185" i="1"/>
  <c r="L185" i="1" s="1"/>
  <c r="N187" i="1"/>
  <c r="L187" i="1" s="1"/>
  <c r="N189" i="1"/>
  <c r="L189" i="1" s="1"/>
  <c r="N191" i="1"/>
  <c r="L191" i="1" s="1"/>
  <c r="N193" i="1"/>
  <c r="L193" i="1" s="1"/>
  <c r="N195" i="1"/>
  <c r="L195" i="1" s="1"/>
  <c r="N197" i="1"/>
  <c r="L197" i="1" s="1"/>
  <c r="N199" i="1"/>
  <c r="L199" i="1" s="1"/>
  <c r="N201" i="1"/>
  <c r="L201" i="1" s="1"/>
  <c r="N203" i="1"/>
  <c r="L203" i="1" s="1"/>
  <c r="N205" i="1"/>
  <c r="L205" i="1" s="1"/>
  <c r="N207" i="1"/>
  <c r="L207" i="1" s="1"/>
  <c r="N209" i="1"/>
  <c r="L209" i="1" s="1"/>
  <c r="N211" i="1"/>
  <c r="L211" i="1" s="1"/>
  <c r="N213" i="1"/>
  <c r="L213" i="1" s="1"/>
  <c r="N215" i="1"/>
  <c r="L215" i="1" s="1"/>
  <c r="N217" i="1"/>
  <c r="L217" i="1" s="1"/>
  <c r="N219" i="1"/>
  <c r="L219" i="1" s="1"/>
  <c r="N221" i="1"/>
  <c r="L221" i="1" s="1"/>
  <c r="N223" i="1"/>
  <c r="L223" i="1" s="1"/>
  <c r="N225" i="1"/>
  <c r="L225" i="1" s="1"/>
  <c r="N227" i="1"/>
  <c r="L227" i="1" s="1"/>
  <c r="N229" i="1"/>
  <c r="L229" i="1" s="1"/>
  <c r="N231" i="1"/>
  <c r="L231" i="1" s="1"/>
  <c r="N233" i="1"/>
  <c r="L233" i="1" s="1"/>
  <c r="N235" i="1"/>
  <c r="L235" i="1" s="1"/>
  <c r="N237" i="1"/>
  <c r="L237" i="1" s="1"/>
  <c r="N239" i="1"/>
  <c r="L239" i="1" s="1"/>
  <c r="N241" i="1"/>
  <c r="L241" i="1" s="1"/>
  <c r="N243" i="1"/>
  <c r="L243" i="1" s="1"/>
  <c r="N245" i="1"/>
  <c r="L245" i="1" s="1"/>
  <c r="N247" i="1"/>
  <c r="L247" i="1" s="1"/>
  <c r="N249" i="1"/>
  <c r="L249" i="1" s="1"/>
  <c r="N251" i="1"/>
  <c r="L251" i="1" s="1"/>
  <c r="N253" i="1"/>
  <c r="L253" i="1" s="1"/>
  <c r="N255" i="1"/>
  <c r="L255" i="1" s="1"/>
  <c r="N257" i="1"/>
  <c r="L257" i="1" s="1"/>
  <c r="N259" i="1"/>
  <c r="L259" i="1" s="1"/>
  <c r="N261" i="1"/>
  <c r="L261" i="1" s="1"/>
  <c r="N263" i="1"/>
  <c r="L263" i="1" s="1"/>
  <c r="N265" i="1"/>
  <c r="L265" i="1" s="1"/>
  <c r="N267" i="1"/>
  <c r="L267" i="1" s="1"/>
  <c r="N269" i="1"/>
  <c r="L269" i="1" s="1"/>
  <c r="N271" i="1"/>
  <c r="L271" i="1" s="1"/>
  <c r="N273" i="1"/>
  <c r="L273" i="1" s="1"/>
  <c r="N275" i="1"/>
  <c r="L275" i="1" s="1"/>
  <c r="N277" i="1"/>
  <c r="L277" i="1" s="1"/>
  <c r="N279" i="1"/>
  <c r="L279" i="1" s="1"/>
  <c r="N281" i="1"/>
  <c r="L281" i="1" s="1"/>
  <c r="N283" i="1"/>
  <c r="L283" i="1" s="1"/>
  <c r="N285" i="1"/>
  <c r="L285" i="1" s="1"/>
  <c r="N287" i="1"/>
  <c r="L287" i="1" s="1"/>
  <c r="N289" i="1"/>
  <c r="L289" i="1" s="1"/>
  <c r="N291" i="1"/>
  <c r="L291" i="1" s="1"/>
  <c r="N293" i="1"/>
  <c r="L293" i="1" s="1"/>
  <c r="N295" i="1"/>
  <c r="L295" i="1" s="1"/>
  <c r="N297" i="1"/>
  <c r="L297" i="1" s="1"/>
  <c r="N299" i="1"/>
  <c r="L299" i="1" s="1"/>
  <c r="N301" i="1"/>
  <c r="L301" i="1" s="1"/>
  <c r="N303" i="1"/>
  <c r="L303" i="1" s="1"/>
  <c r="N305" i="1"/>
  <c r="L305" i="1" s="1"/>
  <c r="N307" i="1"/>
  <c r="L307" i="1" s="1"/>
  <c r="N309" i="1"/>
  <c r="L309" i="1" s="1"/>
  <c r="N311" i="1"/>
  <c r="L311" i="1" s="1"/>
  <c r="N313" i="1"/>
  <c r="L313" i="1" s="1"/>
  <c r="N315" i="1"/>
  <c r="L315" i="1" s="1"/>
  <c r="N317" i="1"/>
  <c r="L317" i="1" s="1"/>
  <c r="N319" i="1"/>
  <c r="L319" i="1" s="1"/>
  <c r="N321" i="1"/>
  <c r="L321" i="1" s="1"/>
  <c r="N323" i="1"/>
  <c r="L323" i="1" s="1"/>
  <c r="N325" i="1"/>
  <c r="L325" i="1" s="1"/>
  <c r="N327" i="1"/>
  <c r="L327" i="1" s="1"/>
  <c r="N329" i="1"/>
  <c r="L329" i="1" s="1"/>
  <c r="N331" i="1"/>
  <c r="L331" i="1" s="1"/>
  <c r="N333" i="1"/>
  <c r="L333" i="1" s="1"/>
  <c r="N335" i="1"/>
  <c r="L335" i="1" s="1"/>
  <c r="N337" i="1"/>
  <c r="L337" i="1" s="1"/>
  <c r="N339" i="1"/>
  <c r="L339" i="1" s="1"/>
  <c r="N342" i="1"/>
  <c r="L342" i="1" s="1"/>
  <c r="N344" i="1"/>
  <c r="L344" i="1" s="1"/>
  <c r="N346" i="1"/>
  <c r="L346" i="1" s="1"/>
  <c r="N348" i="1"/>
  <c r="L348" i="1" s="1"/>
  <c r="N350" i="1"/>
  <c r="L350" i="1" s="1"/>
  <c r="N352" i="1"/>
  <c r="L352" i="1" s="1"/>
  <c r="N354" i="1"/>
  <c r="L354" i="1" s="1"/>
  <c r="N356" i="1"/>
  <c r="L356" i="1" s="1"/>
  <c r="N358" i="1"/>
  <c r="L358" i="1" s="1"/>
  <c r="N360" i="1"/>
  <c r="L360" i="1" s="1"/>
  <c r="N362" i="1"/>
  <c r="L362" i="1" s="1"/>
  <c r="N364" i="1"/>
  <c r="L364" i="1" s="1"/>
  <c r="N366" i="1"/>
  <c r="L366" i="1" s="1"/>
  <c r="N368" i="1"/>
  <c r="L368" i="1" s="1"/>
  <c r="N370" i="1"/>
  <c r="L370" i="1" s="1"/>
  <c r="N372" i="1"/>
  <c r="L372" i="1" s="1"/>
  <c r="N374" i="1"/>
  <c r="L374" i="1" s="1"/>
  <c r="N376" i="1"/>
  <c r="L376" i="1" s="1"/>
  <c r="N378" i="1"/>
  <c r="L378" i="1" s="1"/>
  <c r="N380" i="1"/>
  <c r="L380" i="1" s="1"/>
  <c r="N382" i="1"/>
  <c r="L382" i="1" s="1"/>
  <c r="N384" i="1"/>
  <c r="L384" i="1" s="1"/>
  <c r="N386" i="1"/>
  <c r="L386" i="1" s="1"/>
  <c r="N388" i="1"/>
  <c r="L388" i="1" s="1"/>
  <c r="N390" i="1"/>
  <c r="L390" i="1" s="1"/>
  <c r="N392" i="1"/>
  <c r="L392" i="1" s="1"/>
  <c r="N394" i="1"/>
  <c r="L394" i="1" s="1"/>
  <c r="N396" i="1"/>
  <c r="L396" i="1" s="1"/>
  <c r="N398" i="1"/>
  <c r="L398" i="1" s="1"/>
  <c r="N400" i="1"/>
  <c r="L400" i="1" s="1"/>
  <c r="N402" i="1"/>
  <c r="L402" i="1" s="1"/>
  <c r="N404" i="1"/>
  <c r="L404" i="1" s="1"/>
  <c r="N406" i="1"/>
  <c r="L406" i="1" s="1"/>
  <c r="N408" i="1"/>
  <c r="L408" i="1" s="1"/>
  <c r="N410" i="1"/>
  <c r="L410" i="1" s="1"/>
  <c r="N412" i="1"/>
  <c r="L412" i="1" s="1"/>
  <c r="N414" i="1"/>
  <c r="L414" i="1" s="1"/>
  <c r="N416" i="1"/>
  <c r="L416" i="1" s="1"/>
  <c r="N418" i="1"/>
  <c r="L418" i="1" s="1"/>
  <c r="N420" i="1"/>
  <c r="L420" i="1" s="1"/>
  <c r="N422" i="1"/>
  <c r="L422" i="1" s="1"/>
  <c r="N424" i="1"/>
  <c r="L424" i="1" s="1"/>
  <c r="L35" i="1"/>
  <c r="L37" i="1"/>
  <c r="N40" i="1"/>
  <c r="L40" i="1" s="1"/>
  <c r="N42" i="1"/>
  <c r="L42" i="1" s="1"/>
  <c r="N44" i="1"/>
  <c r="L44" i="1" s="1"/>
  <c r="N46" i="1"/>
  <c r="L46" i="1" s="1"/>
  <c r="N48" i="1"/>
  <c r="L48" i="1" s="1"/>
  <c r="N50" i="1"/>
  <c r="L50" i="1" s="1"/>
  <c r="N53" i="1"/>
  <c r="L53" i="1" s="1"/>
  <c r="N55" i="1"/>
  <c r="L55" i="1" s="1"/>
  <c r="N57" i="1"/>
  <c r="L57" i="1" s="1"/>
  <c r="N59" i="1"/>
  <c r="L59" i="1" s="1"/>
  <c r="N61" i="1"/>
  <c r="L61" i="1" s="1"/>
  <c r="N63" i="1"/>
  <c r="L63" i="1" s="1"/>
  <c r="N65" i="1"/>
  <c r="L65" i="1" s="1"/>
  <c r="N67" i="1"/>
  <c r="L67" i="1" s="1"/>
  <c r="N69" i="1"/>
  <c r="L69" i="1" s="1"/>
  <c r="N71" i="1"/>
  <c r="L71" i="1" s="1"/>
  <c r="N73" i="1"/>
  <c r="L73" i="1" s="1"/>
  <c r="N75" i="1"/>
  <c r="L75" i="1" s="1"/>
  <c r="N77" i="1"/>
  <c r="L77" i="1" s="1"/>
  <c r="N79" i="1"/>
  <c r="L79" i="1" s="1"/>
  <c r="N81" i="1"/>
  <c r="L81" i="1" s="1"/>
  <c r="N83" i="1"/>
  <c r="L83" i="1" s="1"/>
  <c r="N85" i="1"/>
  <c r="L85" i="1" s="1"/>
  <c r="N87" i="1"/>
  <c r="L87" i="1" s="1"/>
  <c r="N89" i="1"/>
  <c r="L89" i="1" s="1"/>
  <c r="N91" i="1"/>
  <c r="L91" i="1" s="1"/>
  <c r="N93" i="1"/>
  <c r="L93" i="1" s="1"/>
  <c r="N95" i="1"/>
  <c r="L95" i="1" s="1"/>
  <c r="N97" i="1"/>
  <c r="L97" i="1" s="1"/>
  <c r="N99" i="1"/>
  <c r="L99" i="1" s="1"/>
  <c r="N101" i="1"/>
  <c r="L101" i="1" s="1"/>
  <c r="N103" i="1"/>
  <c r="L103" i="1" s="1"/>
  <c r="N105" i="1"/>
  <c r="L105" i="1" s="1"/>
  <c r="N107" i="1"/>
  <c r="L107" i="1" s="1"/>
  <c r="N109" i="1"/>
  <c r="L109" i="1" s="1"/>
  <c r="N111" i="1"/>
  <c r="L111" i="1" s="1"/>
  <c r="N113" i="1"/>
  <c r="L113" i="1" s="1"/>
  <c r="N115" i="1"/>
  <c r="L115" i="1" s="1"/>
  <c r="N117" i="1"/>
  <c r="L117" i="1" s="1"/>
  <c r="N119" i="1"/>
  <c r="L119" i="1" s="1"/>
  <c r="N121" i="1"/>
  <c r="L121" i="1" s="1"/>
  <c r="N123" i="1"/>
  <c r="L123" i="1" s="1"/>
  <c r="L24" i="1"/>
  <c r="L26" i="1"/>
  <c r="L28" i="1"/>
  <c r="L30" i="1"/>
  <c r="L32" i="1"/>
  <c r="L7" i="1"/>
  <c r="L9" i="1"/>
  <c r="L11" i="1"/>
  <c r="L13" i="1"/>
  <c r="L16" i="1"/>
  <c r="L18" i="1"/>
  <c r="L20" i="1"/>
  <c r="L425" i="1" l="1"/>
  <c r="W47" i="3"/>
  <c r="W45" i="3"/>
  <c r="W44" i="3"/>
  <c r="W43" i="3"/>
  <c r="W38" i="3"/>
  <c r="W35" i="3"/>
  <c r="W34" i="3"/>
  <c r="W33" i="3"/>
  <c r="W32" i="3"/>
  <c r="W31" i="3"/>
  <c r="W30" i="3"/>
  <c r="L23" i="1" l="1"/>
  <c r="O52" i="1" l="1"/>
  <c r="N33" i="1"/>
  <c r="L33" i="1" s="1"/>
  <c r="W21" i="3" l="1"/>
  <c r="C60" i="1" l="1"/>
  <c r="C61" i="1" s="1"/>
  <c r="C62" i="1" s="1"/>
  <c r="C63" i="1" s="1"/>
  <c r="C81" i="1" s="1"/>
  <c r="C21" i="1"/>
  <c r="C112" i="1" s="1"/>
  <c r="C113" i="1" s="1"/>
  <c r="C114" i="1" s="1"/>
  <c r="C115" i="1" s="1"/>
  <c r="C122" i="1" s="1"/>
  <c r="C55" i="1"/>
  <c r="C56" i="1" s="1"/>
  <c r="C57" i="1" s="1"/>
  <c r="C58" i="1" s="1"/>
  <c r="C77" i="1" s="1"/>
  <c r="C78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84" i="1" s="1"/>
  <c r="C85" i="1" s="1"/>
  <c r="C86" i="1" s="1"/>
  <c r="C88" i="1" s="1"/>
  <c r="C87" i="1" s="1"/>
  <c r="C89" i="1" s="1"/>
  <c r="C90" i="1" s="1"/>
  <c r="C91" i="1" s="1"/>
  <c r="C92" i="1" s="1"/>
  <c r="C93" i="1" s="1"/>
  <c r="C100" i="1" s="1"/>
  <c r="C101" i="1" s="1"/>
  <c r="C102" i="1" s="1"/>
  <c r="C103" i="1" s="1"/>
  <c r="C104" i="1" s="1"/>
  <c r="C95" i="1" s="1"/>
  <c r="C96" i="1" s="1"/>
  <c r="C97" i="1" s="1"/>
  <c r="C98" i="1" s="1"/>
  <c r="C117" i="1" l="1"/>
  <c r="C118" i="1" s="1"/>
  <c r="C130" i="1" s="1"/>
  <c r="C135" i="1" s="1"/>
  <c r="C136" i="1" s="1"/>
  <c r="C132" i="1" s="1"/>
  <c r="C133" i="1" s="1"/>
  <c r="C155" i="1" s="1"/>
  <c r="C148" i="1" s="1"/>
  <c r="C149" i="1" s="1"/>
  <c r="C172" i="1" s="1"/>
  <c r="C173" i="1" s="1"/>
  <c r="C174" i="1" s="1"/>
  <c r="C175" i="1" s="1"/>
  <c r="C176" i="1" s="1"/>
  <c r="C177" i="1" s="1"/>
  <c r="C178" i="1" s="1"/>
  <c r="C179" i="1" s="1"/>
  <c r="C181" i="1" s="1"/>
  <c r="C182" i="1" s="1"/>
  <c r="C183" i="1" s="1"/>
  <c r="C184" i="1" s="1"/>
  <c r="C187" i="1" s="1"/>
  <c r="C188" i="1" s="1"/>
  <c r="C189" i="1" s="1"/>
  <c r="C190" i="1" s="1"/>
  <c r="C207" i="1" s="1"/>
  <c r="C208" i="1" s="1"/>
  <c r="C225" i="1" s="1"/>
  <c r="C226" i="1" s="1"/>
  <c r="C227" i="1" s="1"/>
  <c r="C276" i="1" s="1"/>
  <c r="C285" i="1" s="1"/>
  <c r="C286" i="1" s="1"/>
  <c r="C287" i="1" s="1"/>
  <c r="C288" i="1" s="1"/>
  <c r="C289" i="1" s="1"/>
  <c r="C290" i="1" s="1"/>
  <c r="C291" i="1" s="1"/>
  <c r="C292" i="1" s="1"/>
  <c r="C293" i="1" s="1"/>
  <c r="C294" i="1" s="1"/>
  <c r="C325" i="1" s="1"/>
  <c r="C326" i="1" s="1"/>
  <c r="C327" i="1" s="1"/>
  <c r="C328" i="1" s="1"/>
  <c r="C329" i="1" s="1"/>
  <c r="C330" i="1" s="1"/>
  <c r="C331" i="1" s="1"/>
  <c r="C345" i="1" s="1"/>
  <c r="C347" i="1" s="1"/>
  <c r="C370" i="1" s="1"/>
  <c r="C373" i="1" s="1"/>
  <c r="C374" i="1" s="1"/>
  <c r="C375" i="1" s="1"/>
  <c r="C376" i="1" s="1"/>
  <c r="C377" i="1" s="1"/>
  <c r="C378" i="1" s="1"/>
  <c r="C379" i="1" s="1"/>
  <c r="C380" i="1" s="1"/>
  <c r="C381" i="1" s="1"/>
  <c r="C382" i="1" s="1"/>
  <c r="C383" i="1" s="1"/>
  <c r="C384" i="1" s="1"/>
  <c r="C385" i="1" s="1"/>
  <c r="C386" i="1" s="1"/>
  <c r="C391" i="1" s="1"/>
  <c r="C392" i="1" s="1"/>
  <c r="C393" i="1" s="1"/>
  <c r="C409" i="1" s="1"/>
  <c r="C410" i="1" s="1"/>
  <c r="C411" i="1" s="1"/>
  <c r="C126" i="1"/>
  <c r="C127" i="1" s="1"/>
  <c r="C128" i="1" s="1"/>
  <c r="C138" i="1" s="1"/>
  <c r="C139" i="1" s="1"/>
  <c r="C142" i="1" s="1"/>
  <c r="C143" i="1" s="1"/>
  <c r="C145" i="1" s="1"/>
  <c r="C146" i="1" s="1"/>
  <c r="C151" i="1" s="1"/>
  <c r="C153" i="1" s="1"/>
  <c r="C152" i="1" s="1"/>
  <c r="C158" i="1" s="1"/>
  <c r="C159" i="1" s="1"/>
  <c r="C160" i="1" s="1"/>
  <c r="C161" i="1" s="1"/>
  <c r="C162" i="1" s="1"/>
  <c r="C163" i="1" s="1"/>
  <c r="C170" i="1" s="1"/>
  <c r="C164" i="1" s="1"/>
  <c r="C165" i="1" s="1"/>
  <c r="C166" i="1" s="1"/>
  <c r="C167" i="1" s="1"/>
  <c r="C168" i="1" s="1"/>
  <c r="C169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192" i="1" s="1"/>
  <c r="C211" i="1" s="1"/>
  <c r="C212" i="1" s="1"/>
  <c r="C213" i="1" s="1"/>
  <c r="C214" i="1" s="1"/>
  <c r="C215" i="1" s="1"/>
  <c r="C219" i="1" s="1"/>
  <c r="C220" i="1" s="1"/>
  <c r="C221" i="1" s="1"/>
  <c r="C222" i="1" s="1"/>
  <c r="C223" i="1" s="1"/>
  <c r="C230" i="1" s="1"/>
  <c r="C232" i="1" s="1"/>
  <c r="C233" i="1" s="1"/>
  <c r="C234" i="1" s="1"/>
  <c r="C35" i="1" s="1"/>
  <c r="C36" i="1" s="1"/>
  <c r="C37" i="1" s="1"/>
  <c r="C38" i="1" s="1"/>
  <c r="C39" i="1" s="1"/>
  <c r="C40" i="1" s="1"/>
  <c r="C41" i="1" s="1"/>
  <c r="C237" i="1" s="1"/>
  <c r="C238" i="1" s="1"/>
  <c r="C239" i="1" s="1"/>
  <c r="C247" i="1" s="1"/>
  <c r="C248" i="1" s="1"/>
  <c r="C249" i="1" s="1"/>
  <c r="C250" i="1" s="1"/>
  <c r="C251" i="1" s="1"/>
  <c r="C252" i="1" s="1"/>
  <c r="C253" i="1" s="1"/>
  <c r="C254" i="1" s="1"/>
  <c r="C257" i="1" l="1"/>
  <c r="C258" i="1" s="1"/>
  <c r="C259" i="1" s="1"/>
  <c r="C260" i="1" s="1"/>
  <c r="C261" i="1" s="1"/>
  <c r="C262" i="1" s="1"/>
  <c r="C263" i="1" s="1"/>
  <c r="C268" i="1" s="1"/>
  <c r="C269" i="1" s="1"/>
  <c r="C270" i="1" s="1"/>
  <c r="C271" i="1" s="1"/>
  <c r="C43" i="1" s="1"/>
  <c r="C44" i="1" s="1"/>
  <c r="C45" i="1" s="1"/>
  <c r="C273" i="1" s="1"/>
  <c r="C274" i="1" s="1"/>
  <c r="C280" i="1" s="1"/>
  <c r="C281" i="1" s="1"/>
  <c r="C282" i="1" s="1"/>
  <c r="C283" i="1" s="1"/>
  <c r="C278" i="1" s="1"/>
  <c r="C307" i="1" s="1"/>
  <c r="C308" i="1" s="1"/>
  <c r="C309" i="1" s="1"/>
  <c r="C310" i="1" s="1"/>
  <c r="C296" i="1" s="1"/>
  <c r="C297" i="1" s="1"/>
  <c r="C298" i="1" s="1"/>
  <c r="C299" i="1" s="1"/>
  <c r="C302" i="1" s="1"/>
  <c r="C303" i="1" s="1"/>
  <c r="C304" i="1" s="1"/>
  <c r="C305" i="1" s="1"/>
  <c r="C314" i="1" s="1"/>
  <c r="C312" i="1" s="1"/>
  <c r="C321" i="1" s="1"/>
  <c r="C322" i="1" s="1"/>
  <c r="C323" i="1" s="1"/>
  <c r="C333" i="1" s="1"/>
  <c r="C334" i="1" s="1"/>
  <c r="C336" i="1" s="1"/>
  <c r="C337" i="1" s="1"/>
  <c r="C339" i="1" s="1"/>
  <c r="C340" i="1" s="1"/>
  <c r="C341" i="1" s="1"/>
  <c r="C342" i="1" s="1"/>
  <c r="C343" i="1" s="1"/>
  <c r="C317" i="1" s="1"/>
  <c r="C318" i="1" s="1"/>
  <c r="C354" i="1" s="1"/>
  <c r="C355" i="1" s="1"/>
  <c r="C356" i="1" s="1"/>
  <c r="C357" i="1" s="1"/>
  <c r="C358" i="1" s="1"/>
  <c r="C359" i="1" s="1"/>
  <c r="C360" i="1" s="1"/>
  <c r="C361" i="1" s="1"/>
  <c r="C362" i="1" s="1"/>
  <c r="C363" i="1" s="1"/>
  <c r="C364" i="1" s="1"/>
  <c r="C365" i="1" s="1"/>
  <c r="C349" i="1" s="1"/>
  <c r="C350" i="1" s="1"/>
  <c r="C351" i="1" s="1"/>
  <c r="C352" i="1" s="1"/>
  <c r="C400" i="1" s="1"/>
  <c r="C401" i="1" s="1"/>
  <c r="C402" i="1" s="1"/>
  <c r="C403" i="1" s="1"/>
  <c r="C404" i="1" s="1"/>
  <c r="C405" i="1" s="1"/>
  <c r="C406" i="1" s="1"/>
  <c r="C418" i="1" s="1"/>
  <c r="C421" i="1" s="1"/>
  <c r="C422" i="1" s="1"/>
  <c r="C423" i="1" s="1"/>
  <c r="C424" i="1" s="1"/>
  <c r="C415" i="1" l="1"/>
  <c r="C416" i="1" s="1"/>
  <c r="C413" i="1" s="1"/>
  <c r="C388" i="1" s="1"/>
  <c r="C389" i="1" s="1"/>
  <c r="C395" i="1" s="1"/>
  <c r="W37" i="3"/>
  <c r="A175" i="5" l="1"/>
  <c r="A174" i="5"/>
  <c r="A173" i="5"/>
  <c r="A172" i="5"/>
  <c r="A171" i="5"/>
  <c r="A170" i="5"/>
  <c r="A169" i="5"/>
  <c r="A168" i="5"/>
  <c r="A167" i="5"/>
  <c r="A166" i="5"/>
  <c r="A165" i="5"/>
  <c r="A164" i="5"/>
  <c r="A163" i="5"/>
  <c r="A162" i="5"/>
  <c r="A161" i="5"/>
  <c r="A160" i="5"/>
  <c r="A159" i="5"/>
  <c r="A158" i="5"/>
  <c r="A157" i="5"/>
  <c r="W48" i="3" l="1"/>
  <c r="W39" i="3"/>
  <c r="W29" i="3"/>
  <c r="W28" i="3"/>
  <c r="W25" i="3"/>
  <c r="W26" i="3"/>
  <c r="L23" i="3" l="1"/>
  <c r="M23" i="3"/>
  <c r="N23" i="3"/>
  <c r="O23" i="3"/>
  <c r="S23" i="3"/>
  <c r="T23" i="3"/>
  <c r="U23" i="3"/>
  <c r="L198" i="3" l="1"/>
  <c r="L49" i="3"/>
  <c r="M52" i="1" l="1"/>
  <c r="N52" i="1" l="1"/>
  <c r="L52" i="1"/>
  <c r="I20" i="4" l="1"/>
  <c r="I19" i="4"/>
  <c r="I17" i="4"/>
  <c r="I18" i="4"/>
  <c r="O426" i="1"/>
  <c r="S198" i="3"/>
  <c r="T198" i="3"/>
  <c r="U198" i="3"/>
  <c r="M198" i="3"/>
  <c r="N198" i="3"/>
  <c r="O198" i="3"/>
  <c r="M49" i="3"/>
  <c r="N49" i="3"/>
  <c r="O49" i="3"/>
  <c r="W15" i="3"/>
  <c r="W16" i="3"/>
  <c r="W17" i="3"/>
  <c r="W27" i="3"/>
  <c r="W18" i="3"/>
  <c r="W19" i="3"/>
  <c r="W20" i="3"/>
  <c r="W22" i="3"/>
  <c r="W24" i="3"/>
  <c r="W40" i="3"/>
  <c r="W41" i="3"/>
  <c r="W42" i="3"/>
  <c r="W46" i="3"/>
  <c r="W36" i="3"/>
  <c r="W50" i="3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A152" i="5"/>
  <c r="A153" i="5"/>
  <c r="A154" i="5"/>
  <c r="A155" i="5"/>
  <c r="A156" i="5"/>
  <c r="M6" i="1"/>
  <c r="M15" i="1" s="1"/>
  <c r="O6" i="1" l="1"/>
  <c r="N6" i="1"/>
  <c r="N15" i="1" s="1"/>
  <c r="L6" i="1" l="1"/>
  <c r="L15" i="1" s="1"/>
  <c r="M425" i="1"/>
  <c r="N425" i="1" l="1"/>
  <c r="U199" i="3" l="1"/>
  <c r="T199" i="3"/>
  <c r="S199" i="3"/>
  <c r="A6" i="5" l="1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5" i="5"/>
  <c r="R197" i="3" l="1"/>
  <c r="V197" i="3" s="1"/>
  <c r="R195" i="3"/>
  <c r="V195" i="3" s="1"/>
  <c r="R193" i="3"/>
  <c r="V193" i="3" s="1"/>
  <c r="R191" i="3"/>
  <c r="V191" i="3" s="1"/>
  <c r="R189" i="3"/>
  <c r="V189" i="3" s="1"/>
  <c r="R187" i="3"/>
  <c r="V187" i="3" s="1"/>
  <c r="R185" i="3"/>
  <c r="V185" i="3" s="1"/>
  <c r="R183" i="3"/>
  <c r="V183" i="3" s="1"/>
  <c r="R181" i="3"/>
  <c r="V181" i="3" s="1"/>
  <c r="R179" i="3"/>
  <c r="V179" i="3" s="1"/>
  <c r="R177" i="3"/>
  <c r="V177" i="3" s="1"/>
  <c r="R175" i="3"/>
  <c r="V175" i="3" s="1"/>
  <c r="R173" i="3"/>
  <c r="V173" i="3" s="1"/>
  <c r="R171" i="3"/>
  <c r="V171" i="3" s="1"/>
  <c r="R169" i="3"/>
  <c r="V169" i="3" s="1"/>
  <c r="R167" i="3"/>
  <c r="V167" i="3" s="1"/>
  <c r="R165" i="3"/>
  <c r="V165" i="3" s="1"/>
  <c r="R163" i="3"/>
  <c r="V163" i="3" s="1"/>
  <c r="R161" i="3"/>
  <c r="V161" i="3" s="1"/>
  <c r="R159" i="3"/>
  <c r="V159" i="3" s="1"/>
  <c r="R157" i="3"/>
  <c r="V157" i="3" s="1"/>
  <c r="R155" i="3"/>
  <c r="V155" i="3" s="1"/>
  <c r="R153" i="3"/>
  <c r="V153" i="3" s="1"/>
  <c r="R151" i="3"/>
  <c r="V151" i="3" s="1"/>
  <c r="R149" i="3"/>
  <c r="V149" i="3" s="1"/>
  <c r="R147" i="3"/>
  <c r="V147" i="3" s="1"/>
  <c r="R145" i="3"/>
  <c r="V145" i="3" s="1"/>
  <c r="R143" i="3"/>
  <c r="V143" i="3" s="1"/>
  <c r="R141" i="3"/>
  <c r="V141" i="3" s="1"/>
  <c r="R139" i="3"/>
  <c r="V139" i="3" s="1"/>
  <c r="R137" i="3"/>
  <c r="V137" i="3" s="1"/>
  <c r="R135" i="3"/>
  <c r="V135" i="3" s="1"/>
  <c r="R133" i="3"/>
  <c r="V133" i="3" s="1"/>
  <c r="R131" i="3"/>
  <c r="V131" i="3" s="1"/>
  <c r="R129" i="3"/>
  <c r="V129" i="3" s="1"/>
  <c r="R127" i="3"/>
  <c r="V127" i="3" s="1"/>
  <c r="R125" i="3"/>
  <c r="V125" i="3" s="1"/>
  <c r="R123" i="3"/>
  <c r="V123" i="3" s="1"/>
  <c r="R121" i="3"/>
  <c r="V121" i="3" s="1"/>
  <c r="R119" i="3"/>
  <c r="V119" i="3" s="1"/>
  <c r="R117" i="3"/>
  <c r="V117" i="3" s="1"/>
  <c r="R115" i="3"/>
  <c r="V115" i="3" s="1"/>
  <c r="R113" i="3"/>
  <c r="V113" i="3" s="1"/>
  <c r="R111" i="3"/>
  <c r="V111" i="3" s="1"/>
  <c r="R109" i="3"/>
  <c r="V109" i="3" s="1"/>
  <c r="R107" i="3"/>
  <c r="V107" i="3" s="1"/>
  <c r="R105" i="3"/>
  <c r="V105" i="3" s="1"/>
  <c r="R103" i="3"/>
  <c r="V103" i="3" s="1"/>
  <c r="R101" i="3"/>
  <c r="V101" i="3" s="1"/>
  <c r="R99" i="3"/>
  <c r="V99" i="3" s="1"/>
  <c r="R97" i="3"/>
  <c r="V97" i="3" s="1"/>
  <c r="R95" i="3"/>
  <c r="V95" i="3" s="1"/>
  <c r="R93" i="3"/>
  <c r="V93" i="3" s="1"/>
  <c r="R91" i="3"/>
  <c r="V91" i="3" s="1"/>
  <c r="R89" i="3"/>
  <c r="V89" i="3" s="1"/>
  <c r="R87" i="3"/>
  <c r="V87" i="3" s="1"/>
  <c r="R85" i="3"/>
  <c r="V85" i="3" s="1"/>
  <c r="R83" i="3"/>
  <c r="V83" i="3" s="1"/>
  <c r="R81" i="3"/>
  <c r="V81" i="3" s="1"/>
  <c r="R79" i="3"/>
  <c r="V79" i="3" s="1"/>
  <c r="R77" i="3"/>
  <c r="V77" i="3" s="1"/>
  <c r="R75" i="3"/>
  <c r="V75" i="3" s="1"/>
  <c r="R73" i="3"/>
  <c r="V73" i="3" s="1"/>
  <c r="R71" i="3"/>
  <c r="V71" i="3" s="1"/>
  <c r="R69" i="3"/>
  <c r="V69" i="3" s="1"/>
  <c r="R67" i="3"/>
  <c r="V67" i="3" s="1"/>
  <c r="R65" i="3"/>
  <c r="V65" i="3" s="1"/>
  <c r="R63" i="3"/>
  <c r="V63" i="3" s="1"/>
  <c r="R61" i="3"/>
  <c r="V61" i="3" s="1"/>
  <c r="R59" i="3"/>
  <c r="V59" i="3" s="1"/>
  <c r="R57" i="3"/>
  <c r="V57" i="3" s="1"/>
  <c r="R55" i="3"/>
  <c r="V55" i="3" s="1"/>
  <c r="R53" i="3"/>
  <c r="V53" i="3" s="1"/>
  <c r="R51" i="3"/>
  <c r="V51" i="3" s="1"/>
  <c r="R39" i="3"/>
  <c r="V39" i="3" s="1"/>
  <c r="R37" i="3"/>
  <c r="V37" i="3" s="1"/>
  <c r="R35" i="3"/>
  <c r="V35" i="3" s="1"/>
  <c r="R33" i="3"/>
  <c r="V33" i="3" s="1"/>
  <c r="R31" i="3"/>
  <c r="V31" i="3" s="1"/>
  <c r="R196" i="3"/>
  <c r="V196" i="3" s="1"/>
  <c r="R194" i="3"/>
  <c r="V194" i="3" s="1"/>
  <c r="R192" i="3"/>
  <c r="V192" i="3" s="1"/>
  <c r="R190" i="3"/>
  <c r="V190" i="3" s="1"/>
  <c r="R188" i="3"/>
  <c r="V188" i="3" s="1"/>
  <c r="R186" i="3"/>
  <c r="V186" i="3" s="1"/>
  <c r="R184" i="3"/>
  <c r="V184" i="3" s="1"/>
  <c r="R182" i="3"/>
  <c r="V182" i="3" s="1"/>
  <c r="R180" i="3"/>
  <c r="V180" i="3" s="1"/>
  <c r="R178" i="3"/>
  <c r="V178" i="3" s="1"/>
  <c r="R176" i="3"/>
  <c r="V176" i="3" s="1"/>
  <c r="R174" i="3"/>
  <c r="V174" i="3" s="1"/>
  <c r="R172" i="3"/>
  <c r="V172" i="3" s="1"/>
  <c r="R170" i="3"/>
  <c r="V170" i="3" s="1"/>
  <c r="R168" i="3"/>
  <c r="V168" i="3" s="1"/>
  <c r="R166" i="3"/>
  <c r="V166" i="3" s="1"/>
  <c r="R164" i="3"/>
  <c r="V164" i="3" s="1"/>
  <c r="R162" i="3"/>
  <c r="V162" i="3" s="1"/>
  <c r="R160" i="3"/>
  <c r="V160" i="3" s="1"/>
  <c r="R158" i="3"/>
  <c r="V158" i="3" s="1"/>
  <c r="R156" i="3"/>
  <c r="V156" i="3" s="1"/>
  <c r="R154" i="3"/>
  <c r="V154" i="3" s="1"/>
  <c r="R152" i="3"/>
  <c r="V152" i="3" s="1"/>
  <c r="R150" i="3"/>
  <c r="V150" i="3" s="1"/>
  <c r="R148" i="3"/>
  <c r="V148" i="3" s="1"/>
  <c r="R146" i="3"/>
  <c r="V146" i="3" s="1"/>
  <c r="R144" i="3"/>
  <c r="V144" i="3" s="1"/>
  <c r="R142" i="3"/>
  <c r="V142" i="3" s="1"/>
  <c r="R140" i="3"/>
  <c r="V140" i="3" s="1"/>
  <c r="R138" i="3"/>
  <c r="V138" i="3" s="1"/>
  <c r="R136" i="3"/>
  <c r="V136" i="3" s="1"/>
  <c r="R134" i="3"/>
  <c r="V134" i="3" s="1"/>
  <c r="R132" i="3"/>
  <c r="V132" i="3" s="1"/>
  <c r="R130" i="3"/>
  <c r="V130" i="3" s="1"/>
  <c r="R128" i="3"/>
  <c r="V128" i="3" s="1"/>
  <c r="R126" i="3"/>
  <c r="V126" i="3" s="1"/>
  <c r="R124" i="3"/>
  <c r="V124" i="3" s="1"/>
  <c r="R122" i="3"/>
  <c r="V122" i="3" s="1"/>
  <c r="R120" i="3"/>
  <c r="V120" i="3" s="1"/>
  <c r="R118" i="3"/>
  <c r="V118" i="3" s="1"/>
  <c r="R116" i="3"/>
  <c r="V116" i="3" s="1"/>
  <c r="R114" i="3"/>
  <c r="V114" i="3" s="1"/>
  <c r="R112" i="3"/>
  <c r="V112" i="3" s="1"/>
  <c r="R110" i="3"/>
  <c r="V110" i="3" s="1"/>
  <c r="R108" i="3"/>
  <c r="V108" i="3" s="1"/>
  <c r="R106" i="3"/>
  <c r="V106" i="3" s="1"/>
  <c r="R104" i="3"/>
  <c r="V104" i="3" s="1"/>
  <c r="R102" i="3"/>
  <c r="V102" i="3" s="1"/>
  <c r="R100" i="3"/>
  <c r="V100" i="3" s="1"/>
  <c r="R98" i="3"/>
  <c r="V98" i="3" s="1"/>
  <c r="R96" i="3"/>
  <c r="V96" i="3" s="1"/>
  <c r="R94" i="3"/>
  <c r="V94" i="3" s="1"/>
  <c r="R92" i="3"/>
  <c r="V92" i="3" s="1"/>
  <c r="R90" i="3"/>
  <c r="V90" i="3" s="1"/>
  <c r="R88" i="3"/>
  <c r="V88" i="3" s="1"/>
  <c r="R86" i="3"/>
  <c r="V86" i="3" s="1"/>
  <c r="R84" i="3"/>
  <c r="V84" i="3" s="1"/>
  <c r="R82" i="3"/>
  <c r="V82" i="3" s="1"/>
  <c r="R80" i="3"/>
  <c r="V80" i="3" s="1"/>
  <c r="R78" i="3"/>
  <c r="V78" i="3" s="1"/>
  <c r="R76" i="3"/>
  <c r="V76" i="3" s="1"/>
  <c r="R74" i="3"/>
  <c r="V74" i="3" s="1"/>
  <c r="R72" i="3"/>
  <c r="V72" i="3" s="1"/>
  <c r="R70" i="3"/>
  <c r="V70" i="3" s="1"/>
  <c r="R68" i="3"/>
  <c r="V68" i="3" s="1"/>
  <c r="R66" i="3"/>
  <c r="V66" i="3" s="1"/>
  <c r="R64" i="3"/>
  <c r="V64" i="3" s="1"/>
  <c r="R62" i="3"/>
  <c r="V62" i="3" s="1"/>
  <c r="R60" i="3"/>
  <c r="V60" i="3" s="1"/>
  <c r="R58" i="3"/>
  <c r="V58" i="3" s="1"/>
  <c r="R56" i="3"/>
  <c r="V56" i="3" s="1"/>
  <c r="R54" i="3"/>
  <c r="V54" i="3" s="1"/>
  <c r="R52" i="3"/>
  <c r="V52" i="3" s="1"/>
  <c r="R40" i="3"/>
  <c r="V40" i="3" s="1"/>
  <c r="R38" i="3"/>
  <c r="V38" i="3" s="1"/>
  <c r="R36" i="3"/>
  <c r="V36" i="3" s="1"/>
  <c r="R34" i="3"/>
  <c r="V34" i="3" s="1"/>
  <c r="R32" i="3"/>
  <c r="V32" i="3" s="1"/>
  <c r="R30" i="3"/>
  <c r="V30" i="3" s="1"/>
  <c r="R47" i="3"/>
  <c r="V47" i="3" s="1"/>
  <c r="R45" i="3"/>
  <c r="V45" i="3" s="1"/>
  <c r="R44" i="3"/>
  <c r="V44" i="3" s="1"/>
  <c r="R43" i="3"/>
  <c r="V43" i="3" s="1"/>
  <c r="R21" i="3"/>
  <c r="V21" i="3" s="1"/>
  <c r="R26" i="3"/>
  <c r="V26" i="3" s="1"/>
  <c r="R25" i="3"/>
  <c r="V25" i="3" s="1"/>
  <c r="R28" i="3"/>
  <c r="V28" i="3" s="1"/>
  <c r="R29" i="3"/>
  <c r="V29" i="3" s="1"/>
  <c r="R48" i="3"/>
  <c r="V48" i="3" s="1"/>
  <c r="R24" i="3"/>
  <c r="R46" i="3"/>
  <c r="V46" i="3" s="1"/>
  <c r="R17" i="3"/>
  <c r="V17" i="3" s="1"/>
  <c r="R22" i="3"/>
  <c r="V22" i="3" s="1"/>
  <c r="R18" i="3"/>
  <c r="V18" i="3" s="1"/>
  <c r="R16" i="3"/>
  <c r="V16" i="3" s="1"/>
  <c r="R41" i="3"/>
  <c r="V41" i="3" s="1"/>
  <c r="R27" i="3"/>
  <c r="V27" i="3" s="1"/>
  <c r="R42" i="3"/>
  <c r="V42" i="3" s="1"/>
  <c r="R19" i="3"/>
  <c r="V19" i="3" s="1"/>
  <c r="R20" i="3"/>
  <c r="V20" i="3" s="1"/>
  <c r="R15" i="3"/>
  <c r="R50" i="3"/>
  <c r="E20" i="4"/>
  <c r="F20" i="4"/>
  <c r="G20" i="4"/>
  <c r="J20" i="4"/>
  <c r="K20" i="4"/>
  <c r="L20" i="4"/>
  <c r="R198" i="3" l="1"/>
  <c r="V50" i="3"/>
  <c r="V198" i="3" s="1"/>
  <c r="V199" i="3" s="1"/>
  <c r="R23" i="3"/>
  <c r="V24" i="3"/>
  <c r="V49" i="3" s="1"/>
  <c r="R49" i="3"/>
  <c r="R199" i="3" s="1"/>
  <c r="V15" i="3"/>
  <c r="V23" i="3" s="1"/>
  <c r="D18" i="4"/>
  <c r="L199" i="3"/>
  <c r="D19" i="4"/>
  <c r="M19" i="4" l="1"/>
  <c r="D17" i="4"/>
  <c r="D20" i="4" s="1"/>
  <c r="M199" i="3"/>
  <c r="N199" i="3"/>
  <c r="O199" i="3"/>
  <c r="N19" i="4" l="1"/>
  <c r="M17" i="4"/>
  <c r="N17" i="4" s="1"/>
  <c r="M426" i="1" l="1"/>
  <c r="L426" i="1"/>
  <c r="M18" i="4"/>
  <c r="M20" i="4" s="1"/>
  <c r="N426" i="1"/>
  <c r="N18" i="4" l="1"/>
  <c r="N20" i="4" s="1"/>
  <c r="T49" i="3"/>
  <c r="S49" i="3"/>
  <c r="U49" i="3"/>
  <c r="U25" i="3"/>
  <c r="U24" i="3"/>
  <c r="U26" i="3"/>
  <c r="T25" i="3"/>
  <c r="T24" i="3"/>
  <c r="T26" i="3"/>
  <c r="S26" i="3"/>
  <c r="S24" i="3"/>
  <c r="S25" i="3"/>
</calcChain>
</file>

<file path=xl/sharedStrings.xml><?xml version="1.0" encoding="utf-8"?>
<sst xmlns="http://schemas.openxmlformats.org/spreadsheetml/2006/main" count="3052" uniqueCount="260">
  <si>
    <t>пм</t>
  </si>
  <si>
    <t>ремонт внутридомовой инженерной системы водоотведения</t>
  </si>
  <si>
    <t>ремонт внутридомовой инженерной системы теплоснабжения</t>
  </si>
  <si>
    <t>ремонт фасада</t>
  </si>
  <si>
    <t>м2</t>
  </si>
  <si>
    <t>ремонт фундамента</t>
  </si>
  <si>
    <t>ремонт внутридомовой инженерной системы горячего водоснабжения</t>
  </si>
  <si>
    <t>ремонт крыши</t>
  </si>
  <si>
    <t>шт</t>
  </si>
  <si>
    <t>ремонт внутридомовой инженерной системы электроснабжения</t>
  </si>
  <si>
    <t>ремонт подвального помещения</t>
  </si>
  <si>
    <t>ремонт внутридомовой инженерной системы холодного водоснабжения</t>
  </si>
  <si>
    <t>Георгиевский городской округ</t>
  </si>
  <si>
    <t>г. Георгиевск, ул. Арсенальная, д. 18</t>
  </si>
  <si>
    <t>г. Георгиевск, ул. Бойко, д. 108</t>
  </si>
  <si>
    <t>г. Георгиевск, ул. Вокзальная, д. 27</t>
  </si>
  <si>
    <t>г. Георгиевск, ул. Горийская, д. 6</t>
  </si>
  <si>
    <t>г. Георгиевск, ул. Калинина, д. 55</t>
  </si>
  <si>
    <t>г. Георгиевск, ул. Калинина, д. 119</t>
  </si>
  <si>
    <t>г. Георгиевск, ул. Калинина, д. 130</t>
  </si>
  <si>
    <t>г. Георгиевск, ул. Калинина, д. 132</t>
  </si>
  <si>
    <t>г. Георгиевск, ул. Калинина, д. 132, корп. 1</t>
  </si>
  <si>
    <t>г. Георгиевск, ул. Калинина, д. 133, корп. 1</t>
  </si>
  <si>
    <t>г. Георгиевск, ул. Калинина, д. 142</t>
  </si>
  <si>
    <t>г. Георгиевск, ул. Калинина, д. 142, корп. 3</t>
  </si>
  <si>
    <t>г. Георгиевск, ул. Калинина, д. 144</t>
  </si>
  <si>
    <t>г. Георгиевск, ул. Калинина, д. 146</t>
  </si>
  <si>
    <t>г. Георгиевск, ул. Калинина, д. 146, корп. 1</t>
  </si>
  <si>
    <t>г. Георгиевск, ул. Калинина, д. 148</t>
  </si>
  <si>
    <t>г. Георгиевск, ул. Кутузова, д. 4</t>
  </si>
  <si>
    <t>г. Георгиевск, ул. Кочубея, д. 16</t>
  </si>
  <si>
    <t>г. Георгиевск, ул. Ленина, д. 130</t>
  </si>
  <si>
    <t>г. Георгиевск, ул. Октябрьская, д. 71</t>
  </si>
  <si>
    <t>г. Георгиевск, ул. Октябрьская, д. 81</t>
  </si>
  <si>
    <t>г. Георгиевск, ул. Пушкина, д. 58</t>
  </si>
  <si>
    <t>г. Георгиевск, ул. Пушкина, д. 64</t>
  </si>
  <si>
    <t>г. Георгиевск, ул. Салогубова, д. 3</t>
  </si>
  <si>
    <t>г. Георгиевск, ул. Моисеенко, д. 1</t>
  </si>
  <si>
    <t>г. Георгиевск, ул. Однобокова, д. 26</t>
  </si>
  <si>
    <t>г. Георгиевск, ул. Строителей, д. 5</t>
  </si>
  <si>
    <t>г. Георгиевск, ул. Тургенева, д. 4</t>
  </si>
  <si>
    <t>г. Георгиевск, ул. Тургенева, д. 12</t>
  </si>
  <si>
    <t>п. Новоульяновский, ул. Школьная, д. 17</t>
  </si>
  <si>
    <t>г. Георгиевск, ул. Калинина, д. 134</t>
  </si>
  <si>
    <t>г. Георгиевск, ул. Пушкина, д. 76</t>
  </si>
  <si>
    <t>ст-ца. Незлобная, ул. Ленина, д. 3</t>
  </si>
  <si>
    <t>Адрес МКД</t>
  </si>
  <si>
    <t>Наименование муниципального образвания</t>
  </si>
  <si>
    <t>Год проведения работ</t>
  </si>
  <si>
    <t>Еденица измерения</t>
  </si>
  <si>
    <t>Всего</t>
  </si>
  <si>
    <t>Вид работ</t>
  </si>
  <si>
    <t>Наименование муниципального образования</t>
  </si>
  <si>
    <t>Общая площадь МКД</t>
  </si>
  <si>
    <t>Включен в реестр ОКН
да/нет</t>
  </si>
  <si>
    <t>Включен в перечень выявленных ОКН 
да/нет</t>
  </si>
  <si>
    <t>Предмет охраны ОКН определен 
да/нет</t>
  </si>
  <si>
    <t>колличес-
тво жителей</t>
  </si>
  <si>
    <t>колличес-тво этажей</t>
  </si>
  <si>
    <t>Сведения об объектах культурного наследия (ОКН)</t>
  </si>
  <si>
    <t>УТВЕРЖДЕН</t>
  </si>
  <si>
    <t>Таблица 1</t>
  </si>
  <si>
    <t>Плановая дата завершения работ</t>
  </si>
  <si>
    <t>Стоимость капитального ремонта всего</t>
  </si>
  <si>
    <t>за счет средств Фонда</t>
  </si>
  <si>
    <t>за счет средств бюджета субъекта Российской Федерации</t>
  </si>
  <si>
    <t>за счет средств местного бюджета</t>
  </si>
  <si>
    <t>за счет средств собственников помещений в МКД</t>
  </si>
  <si>
    <t>всего:</t>
  </si>
  <si>
    <t>количество подъездов</t>
  </si>
  <si>
    <t>Год последнего капитального реомнта</t>
  </si>
  <si>
    <t>Таблица 3</t>
  </si>
  <si>
    <t>Планируемые показатели выполнения работ по капитальному ремонту многоквартирных домов</t>
  </si>
  <si>
    <t>№ п/п</t>
  </si>
  <si>
    <t>Год</t>
  </si>
  <si>
    <t>Общая площадь МКД, всего</t>
  </si>
  <si>
    <t>Количество МКД</t>
  </si>
  <si>
    <t>Стоимость капитального ремонта</t>
  </si>
  <si>
    <t>I квартал</t>
  </si>
  <si>
    <t>II квартал</t>
  </si>
  <si>
    <t>III квартал</t>
  </si>
  <si>
    <t>IV квартал</t>
  </si>
  <si>
    <t>кв.м.</t>
  </si>
  <si>
    <t>руб.</t>
  </si>
  <si>
    <t xml:space="preserve">Георгиевский городской округ </t>
  </si>
  <si>
    <t xml:space="preserve">ед. </t>
  </si>
  <si>
    <t>Год ввода в эксплуата-цию</t>
  </si>
  <si>
    <t>Стоимость всего</t>
  </si>
  <si>
    <t>Стоимость строительного контроля</t>
  </si>
  <si>
    <t>Объем конструктивного элемента</t>
  </si>
  <si>
    <t>Общий итог</t>
  </si>
  <si>
    <t>Сумма по полю Стоимость всего</t>
  </si>
  <si>
    <t>Размер предельной стоимости услуг и (или) работ по капитальному ремонту общего имущетсва в соответствии с нормативно-правовым актом Правительства Ставропольского края</t>
  </si>
  <si>
    <t>Способ формирования фонда капитального реомнта*</t>
  </si>
  <si>
    <t>код МКД*</t>
  </si>
  <si>
    <t>код конструк-
тивного элемента***</t>
  </si>
  <si>
    <t>Стоимость разработки проектной документации****</t>
  </si>
  <si>
    <t>Код МКД*</t>
  </si>
  <si>
    <t>Способ формирования фонда капитального ремонта**</t>
  </si>
  <si>
    <t xml:space="preserve">№ п/п
</t>
  </si>
  <si>
    <t>Итого Георгиевский городской округ</t>
  </si>
  <si>
    <t>(пусто)</t>
  </si>
  <si>
    <t>Стоимость
СМР</t>
  </si>
  <si>
    <t>г. Георгиевск, ул. Калинина, д. 142/1</t>
  </si>
  <si>
    <t>нет</t>
  </si>
  <si>
    <t>всего</t>
  </si>
  <si>
    <t>Итого 2023 год</t>
  </si>
  <si>
    <t>Итого 2024 год</t>
  </si>
  <si>
    <t>Итого 2025 год</t>
  </si>
  <si>
    <t>г. Георгиевск, ул. Батакская, д. 6</t>
  </si>
  <si>
    <t>г. Георгиевск, ул. Батакская, д. 8</t>
  </si>
  <si>
    <t>г. Георгиевск, ул. Вехова, д. 61</t>
  </si>
  <si>
    <t>г. Георгиевск, ул. Вехова, д. 63</t>
  </si>
  <si>
    <t>г. Георгиевск, ул. Вехова, д. 67</t>
  </si>
  <si>
    <t>г. Георгиевск, ул. Гастелло, д. 70</t>
  </si>
  <si>
    <t>г. Георгиевск, ул. Калинина, д. 119/1</t>
  </si>
  <si>
    <t>г. Георгиевск, ул. Калинина, д. 123</t>
  </si>
  <si>
    <t>г. Георгиевск, ул. Калинина, д. 144/1</t>
  </si>
  <si>
    <t>г. Георгиевск, ул. Кочубея, д. 11</t>
  </si>
  <si>
    <t>г. Георгиевск, ул. Кочубея, д. 5</t>
  </si>
  <si>
    <t>г. Георгиевск, ул. Кочубея, д. 7/2</t>
  </si>
  <si>
    <t>г. Георгиевск, ул. Лермонтова, д. 59</t>
  </si>
  <si>
    <t>г. Георгиевск, ул. Однобокова, д. 21</t>
  </si>
  <si>
    <t>г. Георгиевск, ул. Строителей, д. 19</t>
  </si>
  <si>
    <t>г. Георгиевск, ул. Тронина, д. 4</t>
  </si>
  <si>
    <t>г. Георгиевск, ул. Тургенева, д. 10</t>
  </si>
  <si>
    <t>г. Георгиевск, ул. Тургенева, д. 5</t>
  </si>
  <si>
    <t>г. Георгиевск, ул. Филатова, д. 11</t>
  </si>
  <si>
    <t>г. Георгиевск, ул. Филатова, д. 13/1</t>
  </si>
  <si>
    <t>п. Терский, д. 10</t>
  </si>
  <si>
    <t>п. Терский, д. 11</t>
  </si>
  <si>
    <t>п. Терский, д. 13</t>
  </si>
  <si>
    <t>п. Терский, д. 25</t>
  </si>
  <si>
    <t>п. Терский, д. 8</t>
  </si>
  <si>
    <t>п. Терский, д. 9</t>
  </si>
  <si>
    <t>г. Георгиевск, ул. Вехова, д. 65</t>
  </si>
  <si>
    <t>г. Георгиевск, ул. Гагарина, д. 34</t>
  </si>
  <si>
    <t>г. Георгиевск, ул. Калинина, д. 146/4</t>
  </si>
  <si>
    <t>г. Георгиевск, ул. Кочубея, д. 18</t>
  </si>
  <si>
    <t>г. Георгиевск, ул. Ленина, д. 129</t>
  </si>
  <si>
    <t>г. Георгиевск, ул. Мельничная, д. 4</t>
  </si>
  <si>
    <t>г. Георгиевск, ул. Мира, д. 16</t>
  </si>
  <si>
    <t>г. Георгиевск, ул. Пионерская, д. 20</t>
  </si>
  <si>
    <t>г. Георгиевск, ул. Пионерская, д. 22</t>
  </si>
  <si>
    <t>г. Георгиевск, ул. Пионерская, д. 24</t>
  </si>
  <si>
    <t>г. Георгиевск, ул. Пушкина, д. 31</t>
  </si>
  <si>
    <t>г. Георгиевск, ул. Пятигорская, д. 10</t>
  </si>
  <si>
    <t>г. Георгиевск, ул. Филатова, д. 5/1</t>
  </si>
  <si>
    <t>г. Георгиевск, ул. Филатова, д. 5/2</t>
  </si>
  <si>
    <t>п. Нижнезольский, ул. Школьная, д. 5</t>
  </si>
  <si>
    <t>п. Нижнезольский, ул. Школьная, д. 7</t>
  </si>
  <si>
    <t>п. Нижнезольский, ул. Школьная, д. 9</t>
  </si>
  <si>
    <t>с. Новозаведенное, ул. Шоссейная, д. 49</t>
  </si>
  <si>
    <t>с. Обильное, ул. 60 лет Октября, д. 5</t>
  </si>
  <si>
    <t>г. Георгиевск, ул. Батакская, д. 4</t>
  </si>
  <si>
    <t>г. Георгиевск, ул. Гагарина, д. 234</t>
  </si>
  <si>
    <t>г. Георгиевск, ул. Калинина, д. 148/2</t>
  </si>
  <si>
    <t>г. Георгиевск, ул. Кирова, д. 172</t>
  </si>
  <si>
    <t>г. Георгиевск, ул. Котовского, д. 24</t>
  </si>
  <si>
    <t>г. Георгиевск, ул. Маяковского, д. 171</t>
  </si>
  <si>
    <t>г. Георгиевск, ул. Маяковского, д. 175</t>
  </si>
  <si>
    <t>г. Георгиевск, ул. Маяковского, д. 177</t>
  </si>
  <si>
    <t>г. Георгиевск, ул. Мира, д. 12</t>
  </si>
  <si>
    <t>г. Георгиевск, ул. Моисеенко, д. 14</t>
  </si>
  <si>
    <t>г. Георгиевск, ул. Октябрьская, д. 42</t>
  </si>
  <si>
    <t>г. Георгиевск, ул. Советская, д. 22</t>
  </si>
  <si>
    <t>г. Георгиевск, ул. Тургенева, д. 11</t>
  </si>
  <si>
    <t>г. Георгиевск, ул. Тургенева, д. 6</t>
  </si>
  <si>
    <t>г. Георгиевск, ул. Филатова, д. 5</t>
  </si>
  <si>
    <t>г. Георгиевск, ул. Фрунзе, д. 8</t>
  </si>
  <si>
    <t>с. Краснокумское, ул. Кирова, д. 35</t>
  </si>
  <si>
    <t>с. Краснокумское, ул. Кирова, д. 39</t>
  </si>
  <si>
    <t>с. Краснокумское, ул. Кирпичная, д. 4</t>
  </si>
  <si>
    <t>п. Нижнезольский, пер. Пионерский, д. 3</t>
  </si>
  <si>
    <t>п. Нижнезольский, пер. Победы, д. 5</t>
  </si>
  <si>
    <t>п. Новоульяновский, ул. Кооперативная, д. 6</t>
  </si>
  <si>
    <t>п. Новоульяновский, ул. Школьная, д. 19</t>
  </si>
  <si>
    <t>г. Георгиевск, ул. Вехова, д. 67/1</t>
  </si>
  <si>
    <t>г. Георгиевск, ул. Тургенева, д. 14</t>
  </si>
  <si>
    <t>г. Георгиевск, ул. Гагарина, д. 117</t>
  </si>
  <si>
    <t>п. Нижнезольский, пер. Победы, д. 7</t>
  </si>
  <si>
    <t>с. Краснокумское, ул. Кирова, д. 37</t>
  </si>
  <si>
    <t xml:space="preserve">нет </t>
  </si>
  <si>
    <t>ремонт внутридомовой инженерной системы газоснабжения</t>
  </si>
  <si>
    <t>установка приборов учета газа</t>
  </si>
  <si>
    <t>300</t>
  </si>
  <si>
    <t>359,1</t>
  </si>
  <si>
    <t>шт.</t>
  </si>
  <si>
    <t>г. Георгиевск, ул. Калинина, д. 148, корп. 1</t>
  </si>
  <si>
    <t>ст-ца. Александрийская, пер. Комсомольский, д. 2</t>
  </si>
  <si>
    <t>г. Георгиевск, ул. Батакская, д. 10/1</t>
  </si>
  <si>
    <t>г. Георгиевск, ул. Бойко, д. 106</t>
  </si>
  <si>
    <t>г. Георгиевск, ул. Бойко, д. 106/1</t>
  </si>
  <si>
    <t>г. Георгиевск, ул. Пионерская, д. 18</t>
  </si>
  <si>
    <t>г. Георгиевск, ул. Тронина, д. 10</t>
  </si>
  <si>
    <t>г. Георгиевск, ул. Быкова, д. 75</t>
  </si>
  <si>
    <t>г. Георгиевск, ул. Дзержинского, д. 21, корп. 1</t>
  </si>
  <si>
    <t>г. Георгиевск, ул. Калинина, д. 142, корп. 4</t>
  </si>
  <si>
    <t>г. Георгиевск, ул. Калинина, д. 146, корп. 2</t>
  </si>
  <si>
    <t>г. Георгиевск, ул. Калинина, д. 146, корп. 3</t>
  </si>
  <si>
    <t>г. Георгиевск, ул. Кочубея, д. 7, корп. 1</t>
  </si>
  <si>
    <t>г. Георгиевск, ул. Лермонтова, д. 28, корп. 2</t>
  </si>
  <si>
    <t>г. Георгиевск, ул. Лермонтова, д. 82</t>
  </si>
  <si>
    <t>г. Георгиевск, ул. Мельничная, д. 10, корп. 2</t>
  </si>
  <si>
    <t>г. Георгиевск, ул. Мельничная, д. 6, корп. 1</t>
  </si>
  <si>
    <t>г. Георгиевск, пер. Минераловодский, д. 7</t>
  </si>
  <si>
    <t>г. Георгиевск, ул. Мира, д. 12, корп. 4</t>
  </si>
  <si>
    <t>г. Георгиевск, ул. Октябрьская, д. 44</t>
  </si>
  <si>
    <t>г. Георгиевск, ул. Октябрьская, д. 69</t>
  </si>
  <si>
    <t>г. Георгиевск, ул. Пятигорская, д. 8</t>
  </si>
  <si>
    <t>г. Георгиевск, ул. Строителей, д. 7</t>
  </si>
  <si>
    <t>г. Георгиевск, ул. Тургенева, д. 11, корп. 1</t>
  </si>
  <si>
    <t>г. Георгиевск, ул. Тургенева, д. 11, корп. 2</t>
  </si>
  <si>
    <t>ст-ца. Незлобная, ул. Матросова, д. 174</t>
  </si>
  <si>
    <t>ст-ца. Незлобная, ул. Степная, д. 227</t>
  </si>
  <si>
    <t>ст-ца. Лысогорская, ул. Кооперативная, д. 42</t>
  </si>
  <si>
    <t>ст-ца. Лысогорская, ул. Кооперативная, д. 81</t>
  </si>
  <si>
    <t>ст-ца. Лысогорская, ул. Кооперативная, д. 83</t>
  </si>
  <si>
    <t>ст-ца. Незлобная, кв-л. ж/д дома, д. 10</t>
  </si>
  <si>
    <t>ст-ца. Незлобная, ул. Матросова, д. 176</t>
  </si>
  <si>
    <t>ст-ца. Незлобная, кв-л. Нефтекачка, д. 1</t>
  </si>
  <si>
    <t>ст-ца. Незлобная, кв-л. Нефтекачка, д. 2</t>
  </si>
  <si>
    <t>г. Георгиевск, ул. Октябрьская, д. 90/1</t>
  </si>
  <si>
    <t>г. Георгиевск, ул. Филатова, д. 54</t>
  </si>
  <si>
    <t xml:space="preserve">в том числе жилых помещений, д. находящихся в собственности </t>
  </si>
  <si>
    <t>ст-ца. Лысогорская, ул. Кооперативная, д. 52</t>
  </si>
  <si>
    <t>ремонт или замена лифтового оборудования</t>
  </si>
  <si>
    <t>Реестр многоквартирных домов по видам работ по капитальному ремонту, установленных частью 1 статьи 166 Жилищного кодекса Российской Федерации,
 а также нормативно-правовым актом субъекта Российской Федерации</t>
  </si>
  <si>
    <t>Краткосрочный план реализации региональной программы капитального ремонта в отношении общего имущества в многоквартирных домах,</t>
  </si>
  <si>
    <t>Таблица 2</t>
  </si>
  <si>
    <t>расположенных на территории Георгиевского городского округа Ставропольского края,  на 2023 - 2025 годы</t>
  </si>
  <si>
    <t>Перечень многоквартирных домов, которые подлежат капитальному ремонту</t>
  </si>
  <si>
    <t xml:space="preserve"> </t>
  </si>
  <si>
    <t>г. Георгиевск, ул. Арсенальная, д. 37</t>
  </si>
  <si>
    <t>г. Георгиевск, ул. Бойко, д. 110</t>
  </si>
  <si>
    <t>г. Георгиевск, ул. Быкова, д. 87</t>
  </si>
  <si>
    <t>г. Георгиевск, ул. Быкова, д. 87/2</t>
  </si>
  <si>
    <t>г. Георгиевск, ул. Гастелло, д. 70а</t>
  </si>
  <si>
    <t>г. Георгиевск, ул. Горийская, д. 1</t>
  </si>
  <si>
    <t>г. Георгиевск, ул. Дружбы, д. 31</t>
  </si>
  <si>
    <t>г. Георгиевск, ул. Калинина, д. 11</t>
  </si>
  <si>
    <t>г. Георгиевск, ул. Калинина, д. 121, корп. 1</t>
  </si>
  <si>
    <t>г. Георгиевск, ул. Калинина, д. 129/1</t>
  </si>
  <si>
    <t>г. Георгиевск, ул. Ленина, д. 115</t>
  </si>
  <si>
    <t>г. Георгиевск, ул. Ленина, д. 4</t>
  </si>
  <si>
    <t>г. Георгиевск, ул. Лесная, д. 7</t>
  </si>
  <si>
    <t>г. Георгиевск, ул. Мельничная, д. 2</t>
  </si>
  <si>
    <t>г. Георгиевск, ул. Мира, д. 3</t>
  </si>
  <si>
    <t>г. Георгиевск, ул. Мира, д. 7</t>
  </si>
  <si>
    <t>г. Георгиевск, ул. Светлая, д. 1</t>
  </si>
  <si>
    <t>г. Георгиевск, ул. Светлая, д. 3</t>
  </si>
  <si>
    <t>г. Георгиевск, ул. Фрунзе, д. 6</t>
  </si>
  <si>
    <t>с. Краснокумское, ул. Кирова, д. 55</t>
  </si>
  <si>
    <t>ст-ца. Незлобная, ул. Юбилейная, д. 137</t>
  </si>
  <si>
    <t>замена плоской крыши на скатную без цели жилого использования (чердак)</t>
  </si>
  <si>
    <t>Управляющий делами администрации</t>
  </si>
  <si>
    <t>Ставропольского края</t>
  </si>
  <si>
    <t>Георгиевского городского округа</t>
  </si>
  <si>
    <t>Л.С.Мочалова</t>
  </si>
  <si>
    <t>поставнолением администрации  Георгиевского городского округа Ставропольского края
от 05 июля  2022 г. № 2207                                       (в редакции постановления            администрации Георгиевского             городского округа                        Ставропольского края                                            от 10 июля 2023 г. № 2057)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</si>
</sst>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₽_-;\-* #,##0.00\ _₽_-;_-* &quot;-&quot;??\ _₽_-;_-@_-"/>
    <numFmt numFmtId="165" formatCode="000000000"/>
    <numFmt numFmtId="166" formatCode="mm/yyyy"/>
  </numFmts>
  <fonts count="27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Times New Roman"/>
      <family val="2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0">
    <xf numFmtId="0" fontId="0" fillId="0" borderId="0"/>
    <xf numFmtId="0" fontId="4" fillId="0" borderId="0"/>
    <xf numFmtId="164" fontId="4" fillId="0" borderId="0" applyFont="0" applyFill="0" applyBorder="0" applyAlignment="0" applyProtection="0"/>
    <xf numFmtId="0" fontId="5" fillId="0" borderId="0"/>
    <xf numFmtId="0" fontId="3" fillId="0" borderId="0"/>
    <xf numFmtId="0" fontId="5" fillId="0" borderId="0"/>
    <xf numFmtId="0" fontId="6" fillId="0" borderId="0"/>
    <xf numFmtId="0" fontId="7" fillId="0" borderId="0"/>
    <xf numFmtId="0" fontId="6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1">
    <xf numFmtId="0" fontId="0" fillId="0" borderId="0" xfId="0"/>
    <xf numFmtId="0" fontId="10" fillId="0" borderId="0" xfId="1" applyFont="1"/>
    <xf numFmtId="4" fontId="10" fillId="0" borderId="0" xfId="1" applyNumberFormat="1" applyFont="1"/>
    <xf numFmtId="0" fontId="12" fillId="0" borderId="0" xfId="0" applyFont="1"/>
    <xf numFmtId="4" fontId="12" fillId="0" borderId="0" xfId="1" applyNumberFormat="1" applyFont="1" applyAlignment="1">
      <alignment horizontal="center"/>
    </xf>
    <xf numFmtId="0" fontId="12" fillId="0" borderId="0" xfId="1" applyFont="1"/>
    <xf numFmtId="4" fontId="12" fillId="0" borderId="0" xfId="1" applyNumberFormat="1" applyFont="1"/>
    <xf numFmtId="4" fontId="12" fillId="0" borderId="0" xfId="1" applyNumberFormat="1" applyFont="1" applyAlignment="1">
      <alignment horizontal="right"/>
    </xf>
    <xf numFmtId="0" fontId="12" fillId="0" borderId="0" xfId="1" applyFont="1" applyAlignment="1">
      <alignment horizontal="right"/>
    </xf>
    <xf numFmtId="0" fontId="13" fillId="0" borderId="0" xfId="7" applyFont="1" applyAlignment="1">
      <alignment horizontal="left"/>
    </xf>
    <xf numFmtId="0" fontId="12" fillId="0" borderId="0" xfId="1" applyFont="1" applyAlignment="1">
      <alignment horizontal="left"/>
    </xf>
    <xf numFmtId="0" fontId="12" fillId="0" borderId="0" xfId="0" applyFont="1" applyAlignment="1">
      <alignment horizontal="right"/>
    </xf>
    <xf numFmtId="0" fontId="0" fillId="0" borderId="0" xfId="0" pivotButton="1"/>
    <xf numFmtId="0" fontId="22" fillId="0" borderId="1" xfId="7" applyFont="1" applyBorder="1" applyAlignment="1">
      <alignment horizontal="center" vertical="center" wrapText="1"/>
    </xf>
    <xf numFmtId="4" fontId="22" fillId="0" borderId="1" xfId="7" applyNumberFormat="1" applyFont="1" applyBorder="1" applyAlignment="1">
      <alignment horizontal="center" vertical="center" wrapText="1"/>
    </xf>
    <xf numFmtId="4" fontId="12" fillId="0" borderId="1" xfId="1" applyNumberFormat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/>
    </xf>
    <xf numFmtId="1" fontId="14" fillId="0" borderId="1" xfId="3" applyNumberFormat="1" applyFont="1" applyBorder="1" applyAlignment="1">
      <alignment horizontal="center"/>
    </xf>
    <xf numFmtId="0" fontId="14" fillId="0" borderId="1" xfId="3" applyFont="1" applyBorder="1" applyAlignment="1">
      <alignment horizontal="center"/>
    </xf>
    <xf numFmtId="1" fontId="14" fillId="0" borderId="1" xfId="7" applyNumberFormat="1" applyFont="1" applyBorder="1" applyAlignment="1">
      <alignment horizontal="left"/>
    </xf>
    <xf numFmtId="4" fontId="14" fillId="0" borderId="1" xfId="7" applyNumberFormat="1" applyFont="1" applyBorder="1" applyAlignment="1">
      <alignment horizontal="right"/>
    </xf>
    <xf numFmtId="0" fontId="14" fillId="0" borderId="1" xfId="7" applyFont="1" applyBorder="1" applyAlignment="1">
      <alignment horizontal="right"/>
    </xf>
    <xf numFmtId="4" fontId="14" fillId="0" borderId="1" xfId="3" applyNumberFormat="1" applyFont="1" applyBorder="1" applyAlignment="1">
      <alignment horizontal="right"/>
    </xf>
    <xf numFmtId="4" fontId="14" fillId="0" borderId="1" xfId="7" applyNumberFormat="1" applyFont="1" applyBorder="1" applyAlignment="1">
      <alignment horizontal="left"/>
    </xf>
    <xf numFmtId="4" fontId="14" fillId="0" borderId="1" xfId="3" applyNumberFormat="1" applyFont="1" applyBorder="1"/>
    <xf numFmtId="0" fontId="14" fillId="0" borderId="1" xfId="2" applyNumberFormat="1" applyFont="1" applyFill="1" applyBorder="1" applyAlignment="1">
      <alignment horizontal="right"/>
    </xf>
    <xf numFmtId="4" fontId="14" fillId="0" borderId="1" xfId="2" applyNumberFormat="1" applyFont="1" applyFill="1" applyBorder="1" applyAlignment="1">
      <alignment horizontal="left"/>
    </xf>
    <xf numFmtId="4" fontId="14" fillId="0" borderId="1" xfId="2" applyNumberFormat="1" applyFont="1" applyFill="1" applyBorder="1" applyAlignment="1">
      <alignment horizontal="right"/>
    </xf>
    <xf numFmtId="0" fontId="14" fillId="0" borderId="0" xfId="7" applyFont="1" applyAlignment="1">
      <alignment horizontal="left"/>
    </xf>
    <xf numFmtId="0" fontId="0" fillId="0" borderId="0" xfId="0" applyNumberFormat="1"/>
    <xf numFmtId="0" fontId="9" fillId="0" borderId="0" xfId="0" applyFont="1" applyFill="1"/>
    <xf numFmtId="0" fontId="0" fillId="0" borderId="0" xfId="0" applyFill="1" applyAlignment="1">
      <alignment horizontal="center"/>
    </xf>
    <xf numFmtId="0" fontId="0" fillId="0" borderId="0" xfId="0" applyFill="1"/>
    <xf numFmtId="2" fontId="0" fillId="0" borderId="0" xfId="0" applyNumberFormat="1" applyFill="1"/>
    <xf numFmtId="2" fontId="8" fillId="0" borderId="0" xfId="0" applyNumberFormat="1" applyFont="1" applyFill="1"/>
    <xf numFmtId="4" fontId="0" fillId="0" borderId="0" xfId="0" applyNumberFormat="1" applyFill="1"/>
    <xf numFmtId="4" fontId="8" fillId="0" borderId="0" xfId="0" applyNumberFormat="1" applyFont="1" applyFill="1"/>
    <xf numFmtId="0" fontId="12" fillId="0" borderId="0" xfId="0" applyFont="1" applyFill="1"/>
    <xf numFmtId="0" fontId="12" fillId="0" borderId="0" xfId="0" applyFont="1" applyFill="1" applyAlignment="1">
      <alignment horizontal="center"/>
    </xf>
    <xf numFmtId="2" fontId="12" fillId="0" borderId="0" xfId="0" applyNumberFormat="1" applyFont="1" applyFill="1"/>
    <xf numFmtId="2" fontId="14" fillId="0" borderId="0" xfId="0" applyNumberFormat="1" applyFont="1" applyFill="1"/>
    <xf numFmtId="4" fontId="12" fillId="0" borderId="0" xfId="0" applyNumberFormat="1" applyFont="1" applyFill="1"/>
    <xf numFmtId="0" fontId="23" fillId="0" borderId="1" xfId="0" applyFont="1" applyFill="1" applyBorder="1" applyAlignment="1">
      <alignment horizontal="center" vertical="center" wrapText="1"/>
    </xf>
    <xf numFmtId="165" fontId="23" fillId="0" borderId="1" xfId="0" applyNumberFormat="1" applyFont="1" applyFill="1" applyBorder="1" applyAlignment="1">
      <alignment horizontal="center" vertical="center" wrapText="1"/>
    </xf>
    <xf numFmtId="2" fontId="23" fillId="0" borderId="1" xfId="0" applyNumberFormat="1" applyFont="1" applyFill="1" applyBorder="1" applyAlignment="1">
      <alignment horizontal="center" vertical="center" wrapText="1"/>
    </xf>
    <xf numFmtId="2" fontId="24" fillId="0" borderId="1" xfId="0" applyNumberFormat="1" applyFont="1" applyFill="1" applyBorder="1" applyAlignment="1">
      <alignment horizontal="center" vertical="center" wrapText="1"/>
    </xf>
    <xf numFmtId="4" fontId="23" fillId="0" borderId="1" xfId="0" applyNumberFormat="1" applyFont="1" applyFill="1" applyBorder="1" applyAlignment="1">
      <alignment horizontal="center" vertical="center" wrapText="1"/>
    </xf>
    <xf numFmtId="4" fontId="24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2" fillId="0" borderId="1" xfId="0" applyFont="1" applyFill="1" applyBorder="1"/>
    <xf numFmtId="2" fontId="12" fillId="0" borderId="1" xfId="0" applyNumberFormat="1" applyFont="1" applyFill="1" applyBorder="1"/>
    <xf numFmtId="2" fontId="14" fillId="0" borderId="1" xfId="0" applyNumberFormat="1" applyFont="1" applyFill="1" applyBorder="1"/>
    <xf numFmtId="4" fontId="12" fillId="0" borderId="1" xfId="0" applyNumberFormat="1" applyFont="1" applyFill="1" applyBorder="1"/>
    <xf numFmtId="0" fontId="10" fillId="0" borderId="0" xfId="0" applyFont="1" applyFill="1"/>
    <xf numFmtId="0" fontId="0" fillId="0" borderId="1" xfId="0" applyFill="1" applyBorder="1"/>
    <xf numFmtId="0" fontId="14" fillId="0" borderId="1" xfId="0" applyFont="1" applyFill="1" applyBorder="1"/>
    <xf numFmtId="0" fontId="18" fillId="0" borderId="1" xfId="0" applyFont="1" applyFill="1" applyBorder="1" applyAlignment="1">
      <alignment horizontal="left" vertical="center" wrapText="1"/>
    </xf>
    <xf numFmtId="49" fontId="12" fillId="0" borderId="1" xfId="0" applyNumberFormat="1" applyFont="1" applyFill="1" applyBorder="1" applyAlignment="1">
      <alignment horizontal="right"/>
    </xf>
    <xf numFmtId="4" fontId="14" fillId="0" borderId="1" xfId="0" applyNumberFormat="1" applyFont="1" applyFill="1" applyBorder="1"/>
    <xf numFmtId="4" fontId="14" fillId="0" borderId="0" xfId="0" applyNumberFormat="1" applyFont="1" applyFill="1"/>
    <xf numFmtId="2" fontId="12" fillId="0" borderId="3" xfId="0" applyNumberFormat="1" applyFont="1" applyFill="1" applyBorder="1"/>
    <xf numFmtId="0" fontId="12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right" vertical="center"/>
    </xf>
    <xf numFmtId="0" fontId="10" fillId="0" borderId="0" xfId="1" applyFont="1" applyFill="1"/>
    <xf numFmtId="0" fontId="10" fillId="0" borderId="0" xfId="1" applyFont="1" applyFill="1" applyAlignment="1">
      <alignment horizontal="right"/>
    </xf>
    <xf numFmtId="3" fontId="10" fillId="0" borderId="0" xfId="1" applyNumberFormat="1" applyFont="1" applyFill="1" applyAlignment="1">
      <alignment horizontal="right"/>
    </xf>
    <xf numFmtId="4" fontId="10" fillId="0" borderId="0" xfId="1" applyNumberFormat="1" applyFont="1" applyFill="1" applyAlignment="1">
      <alignment horizontal="left"/>
    </xf>
    <xf numFmtId="0" fontId="10" fillId="0" borderId="0" xfId="1" applyFont="1" applyFill="1" applyAlignment="1">
      <alignment horizontal="left"/>
    </xf>
    <xf numFmtId="4" fontId="10" fillId="0" borderId="0" xfId="1" applyNumberFormat="1" applyFont="1" applyFill="1" applyAlignment="1">
      <alignment horizontal="right"/>
    </xf>
    <xf numFmtId="0" fontId="11" fillId="0" borderId="0" xfId="7" applyFont="1" applyFill="1" applyAlignment="1">
      <alignment horizontal="right"/>
    </xf>
    <xf numFmtId="4" fontId="15" fillId="0" borderId="0" xfId="7" applyNumberFormat="1" applyFont="1" applyFill="1" applyAlignment="1">
      <alignment horizontal="center"/>
    </xf>
    <xf numFmtId="0" fontId="15" fillId="0" borderId="0" xfId="7" applyFont="1" applyFill="1" applyAlignment="1">
      <alignment vertical="center"/>
    </xf>
    <xf numFmtId="4" fontId="10" fillId="0" borderId="0" xfId="1" applyNumberFormat="1" applyFont="1" applyFill="1"/>
    <xf numFmtId="0" fontId="15" fillId="0" borderId="0" xfId="7" applyFont="1" applyFill="1" applyAlignment="1">
      <alignment vertical="center" wrapText="1"/>
    </xf>
    <xf numFmtId="4" fontId="9" fillId="0" borderId="0" xfId="1" applyNumberFormat="1" applyFont="1" applyFill="1" applyAlignment="1">
      <alignment horizontal="right"/>
    </xf>
    <xf numFmtId="4" fontId="16" fillId="0" borderId="0" xfId="1" applyNumberFormat="1" applyFont="1" applyFill="1" applyAlignment="1">
      <alignment horizontal="center"/>
    </xf>
    <xf numFmtId="4" fontId="12" fillId="0" borderId="0" xfId="1" applyNumberFormat="1" applyFont="1" applyFill="1" applyAlignment="1">
      <alignment horizontal="center"/>
    </xf>
    <xf numFmtId="0" fontId="16" fillId="0" borderId="0" xfId="1" applyFont="1" applyFill="1" applyAlignment="1">
      <alignment horizontal="center" vertical="center"/>
    </xf>
    <xf numFmtId="0" fontId="16" fillId="0" borderId="0" xfId="1" applyFont="1" applyFill="1" applyAlignment="1">
      <alignment horizontal="right" vertical="center"/>
    </xf>
    <xf numFmtId="0" fontId="16" fillId="0" borderId="0" xfId="1" applyFont="1" applyFill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19" fillId="0" borderId="1" xfId="3" applyFont="1" applyFill="1" applyBorder="1" applyAlignment="1">
      <alignment horizontal="left" vertical="center" wrapText="1"/>
    </xf>
    <xf numFmtId="2" fontId="12" fillId="0" borderId="1" xfId="0" applyNumberFormat="1" applyFont="1" applyFill="1" applyBorder="1" applyAlignment="1">
      <alignment horizontal="center" vertical="center" textRotation="90" wrapText="1"/>
    </xf>
    <xf numFmtId="4" fontId="14" fillId="0" borderId="1" xfId="3" applyNumberFormat="1" applyFont="1" applyFill="1" applyBorder="1" applyAlignment="1">
      <alignment horizontal="center" vertical="center" textRotation="90" wrapText="1"/>
    </xf>
    <xf numFmtId="0" fontId="12" fillId="0" borderId="1" xfId="0" applyFont="1" applyFill="1" applyBorder="1" applyAlignment="1">
      <alignment horizontal="right"/>
    </xf>
    <xf numFmtId="14" fontId="12" fillId="0" borderId="1" xfId="0" applyNumberFormat="1" applyFont="1" applyFill="1" applyBorder="1" applyAlignment="1">
      <alignment horizontal="left"/>
    </xf>
    <xf numFmtId="4" fontId="14" fillId="0" borderId="1" xfId="3" applyNumberFormat="1" applyFont="1" applyFill="1" applyBorder="1" applyAlignment="1">
      <alignment horizontal="center" vertical="center" wrapText="1"/>
    </xf>
    <xf numFmtId="14" fontId="12" fillId="0" borderId="1" xfId="0" applyNumberFormat="1" applyFont="1" applyFill="1" applyBorder="1"/>
    <xf numFmtId="2" fontId="12" fillId="0" borderId="1" xfId="0" applyNumberFormat="1" applyFont="1" applyFill="1" applyBorder="1" applyAlignment="1">
      <alignment horizontal="right"/>
    </xf>
    <xf numFmtId="4" fontId="12" fillId="0" borderId="1" xfId="0" applyNumberFormat="1" applyFont="1" applyFill="1" applyBorder="1" applyAlignment="1">
      <alignment horizontal="center"/>
    </xf>
    <xf numFmtId="0" fontId="25" fillId="0" borderId="1" xfId="0" applyFont="1" applyFill="1" applyBorder="1"/>
    <xf numFmtId="2" fontId="12" fillId="0" borderId="1" xfId="0" applyNumberFormat="1" applyFont="1" applyFill="1" applyBorder="1" applyAlignment="1">
      <alignment horizontal="center"/>
    </xf>
    <xf numFmtId="14" fontId="25" fillId="0" borderId="0" xfId="0" applyNumberFormat="1" applyFont="1" applyFill="1" applyBorder="1" applyAlignment="1">
      <alignment horizontal="right"/>
    </xf>
    <xf numFmtId="1" fontId="12" fillId="0" borderId="1" xfId="0" applyNumberFormat="1" applyFont="1" applyFill="1" applyBorder="1" applyAlignment="1">
      <alignment horizontal="right"/>
    </xf>
    <xf numFmtId="4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right" vertical="center" wrapText="1"/>
    </xf>
    <xf numFmtId="0" fontId="20" fillId="0" borderId="1" xfId="0" applyFont="1" applyFill="1" applyBorder="1" applyAlignment="1">
      <alignment horizontal="left" vertical="center"/>
    </xf>
    <xf numFmtId="2" fontId="12" fillId="0" borderId="1" xfId="0" applyNumberFormat="1" applyFont="1" applyFill="1" applyBorder="1" applyAlignment="1">
      <alignment horizontal="right" vertical="center" wrapText="1"/>
    </xf>
    <xf numFmtId="0" fontId="12" fillId="0" borderId="0" xfId="0" applyFont="1" applyFill="1" applyAlignment="1">
      <alignment horizontal="right"/>
    </xf>
    <xf numFmtId="14" fontId="12" fillId="0" borderId="0" xfId="0" applyNumberFormat="1" applyFont="1" applyFill="1" applyAlignment="1">
      <alignment horizontal="left"/>
    </xf>
    <xf numFmtId="4" fontId="12" fillId="0" borderId="0" xfId="0" applyNumberFormat="1" applyFont="1" applyFill="1" applyAlignment="1">
      <alignment horizontal="center"/>
    </xf>
    <xf numFmtId="166" fontId="0" fillId="0" borderId="0" xfId="0" applyNumberFormat="1" applyFill="1"/>
    <xf numFmtId="0" fontId="0" fillId="0" borderId="0" xfId="0" applyFill="1" applyAlignment="1">
      <alignment horizontal="right"/>
    </xf>
    <xf numFmtId="14" fontId="0" fillId="0" borderId="0" xfId="0" applyNumberFormat="1" applyFill="1" applyAlignment="1">
      <alignment horizontal="left"/>
    </xf>
    <xf numFmtId="0" fontId="0" fillId="2" borderId="0" xfId="0" applyFill="1"/>
    <xf numFmtId="0" fontId="10" fillId="2" borderId="0" xfId="0" applyFont="1" applyFill="1"/>
    <xf numFmtId="0" fontId="0" fillId="0" borderId="0" xfId="0" applyFont="1" applyFill="1"/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/>
    <xf numFmtId="0" fontId="8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 wrapText="1"/>
    </xf>
    <xf numFmtId="0" fontId="8" fillId="0" borderId="1" xfId="0" applyFont="1" applyFill="1" applyBorder="1"/>
    <xf numFmtId="0" fontId="14" fillId="0" borderId="1" xfId="0" applyFont="1" applyFill="1" applyBorder="1" applyAlignment="1">
      <alignment horizontal="right"/>
    </xf>
    <xf numFmtId="14" fontId="14" fillId="0" borderId="1" xfId="0" applyNumberFormat="1" applyFont="1" applyFill="1" applyBorder="1" applyAlignment="1">
      <alignment horizontal="left"/>
    </xf>
    <xf numFmtId="0" fontId="14" fillId="0" borderId="0" xfId="0" applyFont="1" applyFill="1"/>
    <xf numFmtId="0" fontId="10" fillId="0" borderId="1" xfId="0" applyFont="1" applyFill="1" applyBorder="1"/>
    <xf numFmtId="0" fontId="10" fillId="0" borderId="1" xfId="0" applyFont="1" applyFill="1" applyBorder="1" applyAlignment="1">
      <alignment horizontal="right"/>
    </xf>
    <xf numFmtId="2" fontId="1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wrapText="1"/>
    </xf>
    <xf numFmtId="0" fontId="0" fillId="0" borderId="1" xfId="0" applyFill="1" applyBorder="1" applyAlignment="1">
      <alignment wrapText="1"/>
    </xf>
    <xf numFmtId="4" fontId="0" fillId="0" borderId="1" xfId="0" applyNumberFormat="1" applyFill="1" applyBorder="1"/>
    <xf numFmtId="0" fontId="26" fillId="0" borderId="1" xfId="0" applyFont="1" applyFill="1" applyBorder="1"/>
    <xf numFmtId="0" fontId="12" fillId="0" borderId="1" xfId="0" applyFont="1" applyFill="1" applyBorder="1" applyAlignment="1"/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4" fontId="16" fillId="0" borderId="0" xfId="1" applyNumberFormat="1" applyFont="1" applyFill="1" applyAlignment="1">
      <alignment horizontal="center" vertical="center" wrapText="1"/>
    </xf>
    <xf numFmtId="0" fontId="9" fillId="0" borderId="0" xfId="1" applyFont="1" applyFill="1" applyAlignment="1">
      <alignment horizontal="center" vertical="center"/>
    </xf>
    <xf numFmtId="0" fontId="17" fillId="0" borderId="0" xfId="1" applyFont="1" applyFill="1" applyAlignment="1">
      <alignment horizontal="center" vertical="center"/>
    </xf>
    <xf numFmtId="0" fontId="16" fillId="0" borderId="0" xfId="1" applyFont="1" applyFill="1" applyAlignment="1">
      <alignment horizontal="center" vertical="center"/>
    </xf>
    <xf numFmtId="2" fontId="12" fillId="0" borderId="2" xfId="0" applyNumberFormat="1" applyFont="1" applyFill="1" applyBorder="1" applyAlignment="1">
      <alignment horizontal="center" vertical="center" wrapText="1"/>
    </xf>
    <xf numFmtId="2" fontId="12" fillId="0" borderId="3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textRotation="90" wrapText="1"/>
    </xf>
    <xf numFmtId="0" fontId="12" fillId="0" borderId="3" xfId="0" applyFont="1" applyFill="1" applyBorder="1" applyAlignment="1">
      <alignment horizontal="center" vertical="center" textRotation="90" wrapText="1"/>
    </xf>
    <xf numFmtId="0" fontId="12" fillId="0" borderId="2" xfId="0" applyFont="1" applyFill="1" applyBorder="1" applyAlignment="1">
      <alignment horizontal="right" vertical="center" wrapText="1"/>
    </xf>
    <xf numFmtId="0" fontId="12" fillId="0" borderId="3" xfId="0" applyFont="1" applyFill="1" applyBorder="1" applyAlignment="1">
      <alignment horizontal="right" vertical="center" wrapText="1"/>
    </xf>
    <xf numFmtId="0" fontId="19" fillId="0" borderId="5" xfId="3" applyFont="1" applyFill="1" applyBorder="1" applyAlignment="1">
      <alignment horizontal="center" vertical="center" wrapText="1"/>
    </xf>
    <xf numFmtId="0" fontId="19" fillId="0" borderId="6" xfId="3" applyFont="1" applyFill="1" applyBorder="1" applyAlignment="1">
      <alignment horizontal="center" vertical="center" wrapText="1"/>
    </xf>
    <xf numFmtId="0" fontId="19" fillId="0" borderId="7" xfId="3" applyFont="1" applyFill="1" applyBorder="1" applyAlignment="1">
      <alignment horizontal="center" vertical="center" wrapText="1"/>
    </xf>
    <xf numFmtId="0" fontId="16" fillId="0" borderId="4" xfId="1" applyFont="1" applyFill="1" applyBorder="1" applyAlignment="1">
      <alignment horizontal="center" vertical="center" wrapText="1"/>
    </xf>
    <xf numFmtId="4" fontId="15" fillId="0" borderId="0" xfId="7" applyNumberFormat="1" applyFont="1" applyFill="1" applyAlignment="1">
      <alignment horizontal="center" wrapText="1"/>
    </xf>
    <xf numFmtId="0" fontId="15" fillId="0" borderId="0" xfId="7" applyFont="1" applyFill="1" applyAlignment="1">
      <alignment horizontal="center" vertical="center"/>
    </xf>
    <xf numFmtId="0" fontId="16" fillId="0" borderId="0" xfId="1" applyFont="1" applyFill="1" applyAlignment="1">
      <alignment horizontal="right"/>
    </xf>
    <xf numFmtId="4" fontId="12" fillId="0" borderId="5" xfId="0" applyNumberFormat="1" applyFont="1" applyFill="1" applyBorder="1" applyAlignment="1">
      <alignment horizontal="center" vertical="center" wrapText="1"/>
    </xf>
    <xf numFmtId="4" fontId="12" fillId="0" borderId="6" xfId="0" applyNumberFormat="1" applyFont="1" applyFill="1" applyBorder="1" applyAlignment="1">
      <alignment horizontal="center" vertical="center" wrapText="1"/>
    </xf>
    <xf numFmtId="4" fontId="12" fillId="0" borderId="7" xfId="0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4" fontId="21" fillId="0" borderId="4" xfId="0" applyNumberFormat="1" applyFont="1" applyFill="1" applyBorder="1" applyAlignment="1">
      <alignment horizontal="right"/>
    </xf>
    <xf numFmtId="4" fontId="14" fillId="0" borderId="4" xfId="0" applyNumberFormat="1" applyFont="1" applyFill="1" applyBorder="1" applyAlignment="1">
      <alignment horizontal="right"/>
    </xf>
    <xf numFmtId="4" fontId="17" fillId="0" borderId="0" xfId="1" applyNumberFormat="1" applyFont="1" applyAlignment="1">
      <alignment horizontal="right"/>
    </xf>
    <xf numFmtId="4" fontId="12" fillId="0" borderId="0" xfId="1" applyNumberFormat="1" applyFont="1" applyAlignment="1">
      <alignment horizontal="right"/>
    </xf>
    <xf numFmtId="0" fontId="12" fillId="0" borderId="0" xfId="1" applyFont="1" applyAlignment="1">
      <alignment horizontal="right"/>
    </xf>
    <xf numFmtId="4" fontId="17" fillId="0" borderId="4" xfId="1" applyNumberFormat="1" applyFont="1" applyBorder="1" applyAlignment="1">
      <alignment horizontal="center" vertical="center"/>
    </xf>
    <xf numFmtId="4" fontId="12" fillId="0" borderId="4" xfId="1" applyNumberFormat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4" fontId="12" fillId="0" borderId="3" xfId="1" applyNumberFormat="1" applyFont="1" applyBorder="1" applyAlignment="1">
      <alignment horizontal="center" vertical="center" wrapText="1"/>
    </xf>
    <xf numFmtId="4" fontId="12" fillId="0" borderId="1" xfId="1" applyNumberFormat="1" applyFont="1" applyBorder="1" applyAlignment="1">
      <alignment horizontal="center" vertical="center" wrapText="1"/>
    </xf>
    <xf numFmtId="0" fontId="22" fillId="0" borderId="3" xfId="7" applyFont="1" applyBorder="1" applyAlignment="1">
      <alignment horizontal="center" vertical="center" wrapText="1"/>
    </xf>
    <xf numFmtId="0" fontId="22" fillId="0" borderId="1" xfId="7" applyFont="1" applyBorder="1" applyAlignment="1">
      <alignment horizontal="center" vertical="center" wrapText="1"/>
    </xf>
    <xf numFmtId="4" fontId="22" fillId="0" borderId="3" xfId="7" applyNumberFormat="1" applyFont="1" applyBorder="1" applyAlignment="1">
      <alignment horizontal="center" vertical="center" wrapText="1"/>
    </xf>
    <xf numFmtId="4" fontId="22" fillId="0" borderId="1" xfId="7" applyNumberFormat="1" applyFont="1" applyBorder="1" applyAlignment="1">
      <alignment horizontal="center" vertical="center" wrapText="1"/>
    </xf>
    <xf numFmtId="4" fontId="16" fillId="0" borderId="0" xfId="1" applyNumberFormat="1" applyFont="1" applyAlignment="1">
      <alignment horizontal="left" vertical="center"/>
    </xf>
    <xf numFmtId="4" fontId="12" fillId="0" borderId="0" xfId="1" applyNumberFormat="1" applyFont="1" applyAlignment="1">
      <alignment horizontal="left" vertical="center"/>
    </xf>
    <xf numFmtId="4" fontId="16" fillId="0" borderId="0" xfId="1" applyNumberFormat="1" applyFont="1" applyAlignment="1">
      <alignment horizontal="left"/>
    </xf>
    <xf numFmtId="4" fontId="16" fillId="0" borderId="0" xfId="1" applyNumberFormat="1" applyFont="1" applyAlignment="1">
      <alignment horizontal="right"/>
    </xf>
  </cellXfs>
  <cellStyles count="20">
    <cellStyle name="Обычный" xfId="0" builtinId="0"/>
    <cellStyle name="Обычный 2" xfId="1"/>
    <cellStyle name="Обычный 2 2" xfId="3"/>
    <cellStyle name="Обычный 2 2 2" xfId="5"/>
    <cellStyle name="Обычный 2 2 5" xfId="8"/>
    <cellStyle name="Обычный 2 2 5 2" xfId="12"/>
    <cellStyle name="Обычный 2 2 5 2 2" xfId="19"/>
    <cellStyle name="Обычный 2 2 5 3" xfId="16"/>
    <cellStyle name="Обычный 2 2 6" xfId="6"/>
    <cellStyle name="Обычный 2 2 6 2" xfId="11"/>
    <cellStyle name="Обычный 2 2 6 2 2" xfId="18"/>
    <cellStyle name="Обычный 2 2 6 3" xfId="15"/>
    <cellStyle name="Обычный 2 3" xfId="4"/>
    <cellStyle name="Обычный 3" xfId="10"/>
    <cellStyle name="Обычный 3 2 2" xfId="7"/>
    <cellStyle name="Обычный 4" xfId="9"/>
    <cellStyle name="Обычный 4 2" xfId="17"/>
    <cellStyle name="Обычный 5" xfId="14"/>
    <cellStyle name="Обычный 6" xfId="13"/>
    <cellStyle name="Финансовый 2" xfId="2"/>
  </cellStyles>
  <dxfs count="6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o name" refreshedDate="45112.652431712966" createdVersion="6" refreshedVersion="6" minRefreshableVersion="3" recordCount="421">
  <cacheSource type="worksheet">
    <worksheetSource ref="A5:O426" sheet="Таблица 2"/>
  </cacheSource>
  <cacheFields count="15">
    <cacheField name="код МКД*" numFmtId="0">
      <sharedItems containsString="0" containsBlank="1" containsNumber="1" containsInteger="1" minValue="2246" maxValue="51206" count="167">
        <n v="4962"/>
        <n v="4965"/>
        <n v="4989"/>
        <n v="5015"/>
        <n v="5056"/>
        <n v="5340"/>
        <n v="6011"/>
        <n v="5647"/>
        <m/>
        <n v="4954"/>
        <n v="11296"/>
        <n v="51206"/>
        <n v="4997"/>
        <n v="5002"/>
        <n v="4823"/>
        <n v="5023"/>
        <n v="5035"/>
        <n v="5055"/>
        <n v="5058"/>
        <n v="5067"/>
        <n v="5206"/>
        <n v="5690"/>
        <n v="5351"/>
        <n v="5600"/>
        <n v="5325"/>
        <n v="4970"/>
        <n v="5602"/>
        <n v="5441"/>
        <n v="5450"/>
        <n v="5622"/>
        <n v="5652"/>
        <n v="5669"/>
        <n v="9869"/>
        <n v="8178"/>
        <n v="4897"/>
        <n v="4899"/>
        <n v="4934"/>
        <n v="4821"/>
        <n v="4892"/>
        <n v="4938"/>
        <n v="4946"/>
        <n v="4947"/>
        <n v="4948"/>
        <n v="4949"/>
        <n v="4963"/>
        <n v="4964"/>
        <n v="4966"/>
        <n v="4968"/>
        <n v="4977"/>
        <n v="4979"/>
        <n v="4981"/>
        <n v="4990"/>
        <n v="4994"/>
        <n v="4995"/>
        <n v="5007"/>
        <n v="5009"/>
        <n v="5010"/>
        <n v="5014"/>
        <n v="5847"/>
        <n v="5017"/>
        <n v="5022"/>
        <n v="5025"/>
        <n v="9391"/>
        <n v="5028"/>
        <n v="5029"/>
        <n v="5031"/>
        <n v="5032"/>
        <n v="5034"/>
        <n v="5036"/>
        <n v="5037"/>
        <n v="5038"/>
        <n v="5039"/>
        <n v="5040"/>
        <n v="5041"/>
        <n v="5042"/>
        <n v="5043"/>
        <n v="5047"/>
        <n v="5061"/>
        <n v="5052"/>
        <n v="5054"/>
        <n v="5057"/>
        <n v="5051"/>
        <n v="5064"/>
        <n v="5209"/>
        <n v="5231"/>
        <n v="9396"/>
        <n v="5063"/>
        <n v="5254"/>
        <n v="5256"/>
        <n v="5309"/>
        <n v="5612"/>
        <n v="5293"/>
        <n v="5294"/>
        <n v="5604"/>
        <n v="5606"/>
        <n v="5613"/>
        <n v="5614"/>
        <n v="5363"/>
        <n v="5364"/>
        <n v="5385"/>
        <n v="5386"/>
        <n v="5389"/>
        <n v="5390"/>
        <n v="5420"/>
        <n v="5422"/>
        <n v="5424"/>
        <n v="5426"/>
        <n v="5431"/>
        <n v="5442"/>
        <n v="9400"/>
        <n v="5453"/>
        <n v="5454"/>
        <n v="5468"/>
        <n v="5482"/>
        <n v="5620"/>
        <n v="5623"/>
        <n v="5629"/>
        <n v="5633"/>
        <n v="5642"/>
        <n v="5646"/>
        <n v="5648"/>
        <n v="5650"/>
        <n v="5651"/>
        <n v="5653"/>
        <n v="5654"/>
        <n v="5656"/>
        <n v="5658"/>
        <n v="5659"/>
        <n v="5660"/>
        <n v="5665"/>
        <n v="5666"/>
        <n v="5677"/>
        <n v="5678"/>
        <n v="4716"/>
        <n v="10055"/>
        <n v="10076"/>
        <n v="10090"/>
        <n v="10105"/>
        <n v="10021"/>
        <n v="11415"/>
        <n v="11402"/>
        <n v="11393"/>
        <n v="11379"/>
        <n v="11427"/>
        <n v="11319"/>
        <n v="11275"/>
        <n v="8655"/>
        <n v="11357"/>
        <n v="11371"/>
        <n v="11338"/>
        <n v="9688"/>
        <n v="9612"/>
        <n v="9625"/>
        <n v="9691"/>
        <n v="9694"/>
        <n v="9697"/>
        <n v="2633"/>
        <n v="7347"/>
        <n v="7349"/>
        <n v="7350"/>
        <n v="2246"/>
        <n v="2255"/>
        <n v="2259"/>
        <n v="2260"/>
        <n v="4707"/>
        <n v="4714"/>
        <n v="5616" u="1"/>
      </sharedItems>
    </cacheField>
    <cacheField name="код конструк-_x000a_тивного элемента***" numFmtId="0">
      <sharedItems containsString="0" containsBlank="1" containsNumber="1" containsInteger="1" minValue="22481" maxValue="99411"/>
    </cacheField>
    <cacheField name="№ п/п_x000a_" numFmtId="0">
      <sharedItems containsString="0" containsBlank="1" containsNumber="1" containsInteger="1" minValue="1" maxValue="181"/>
    </cacheField>
    <cacheField name="Год проведения работ" numFmtId="0">
      <sharedItems containsBlank="1" containsMixedTypes="1" containsNumber="1" containsInteger="1" minValue="2023" maxValue="2025" count="7">
        <n v="2023"/>
        <s v="Итого 2023 год"/>
        <n v="2024"/>
        <s v="Итого 2024 год"/>
        <n v="2025"/>
        <s v="Итого 2025 год"/>
        <m/>
      </sharedItems>
    </cacheField>
    <cacheField name="Наименование муниципального образвания" numFmtId="0">
      <sharedItems containsBlank="1" count="3">
        <s v="Георгиевский городской округ"/>
        <m/>
        <s v="Итого Георгиевский городской округ"/>
      </sharedItems>
    </cacheField>
    <cacheField name="Адрес МКД" numFmtId="0">
      <sharedItems containsBlank="1" count="167">
        <s v="г. Георгиевск, ул. Вехова, д. 61"/>
        <s v="г. Георгиевск, ул. Вехова, д. 67"/>
        <s v="г. Георгиевск, ул. Гастелло, д. 70"/>
        <s v="г. Георгиевск, ул. Калинина, д. 123"/>
        <s v="г. Георгиевск, ул. Кочубея, д. 11"/>
        <s v="г. Георгиевск, ул. Мельничная, д. 6, корп. 1"/>
        <s v="г. Георгиевск, ул. Мельничная, д. 10, корп. 2"/>
        <s v="г. Георгиевск, ул. Тургенева, д. 5"/>
        <m/>
        <s v="г. Георгиевск, ул. Быкова, д. 75"/>
        <s v="г. Георгиевск, ул. Быкова, д. 87"/>
        <s v="г. Георгиевск, ул. Быкова, д. 87/2"/>
        <s v="г. Георгиевск, ул. Дзержинского, д. 21, корп. 1"/>
        <s v="г. Георгиевск, ул. Дружбы, д. 31"/>
        <s v="г. Георгиевск, ул. Калинина, д. 11"/>
        <s v="г. Георгиевск, ул. Калинина, д. 132, корп. 1"/>
        <s v="г. Георгиевск, ул. Калинина, д. 144/1"/>
        <s v="г. Георгиевск, ул. Кочубея, д. 7/2"/>
        <s v="г. Георгиевск, ул. Кочубея, д. 18"/>
        <s v="г. Георгиевск, ул. Ленина, д. 115"/>
        <s v="г. Георгиевск, ул. Ленина, д. 129"/>
        <s v="г. Георгиевск, ул. Лермонтова, д. 28, корп. 2"/>
        <s v="г. Георгиевск, ул. Мира, д. 3"/>
        <s v="г. Георгиевск, ул. Мира, д. 12, корп. 4"/>
        <s v="г. Георгиевск, ул. Мельничная, д. 2"/>
        <s v="г. Георгиевск, ул. Мельничная, д. 4"/>
        <s v="г. Георгиевск, ул. Мира, д. 16"/>
        <s v="г. Георгиевск, ул. Пушкина, д. 58"/>
        <s v="г. Георгиевск, ул. Пятигорская, д. 8"/>
        <s v="г. Георгиевск, ул. Строителей, д. 5"/>
        <s v="г. Георгиевск, ул. Тургенева, д. 11, корп. 1"/>
        <s v="г. Георгиевск, ул. Филатова, д. 54"/>
        <s v="с. Обильное, ул. 60 лет Октября, д. 5"/>
        <s v="ст-ца. Незлобная, ул. Юбилейная, д. 137"/>
        <s v="г. Георгиевск, ул. Арсенальная, д. 18"/>
        <s v="г. Георгиевск, ул. Арсенальная, д. 37"/>
        <s v="г. Георгиевск, ул. Батакская, д. 4"/>
        <s v="г. Георгиевск, ул. Батакская, д. 6"/>
        <s v="г. Георгиевск, ул. Батакская, д. 8"/>
        <s v="г. Георгиевск, ул. Батакская, д. 10/1"/>
        <s v="г. Георгиевск, ул. Бойко, д. 106"/>
        <s v="г. Георгиевск, ул. Бойко, д. 106/1"/>
        <s v="г. Георгиевск, ул. Бойко, д. 108"/>
        <s v="г. Георгиевск, ул. Бойко, д. 110"/>
        <s v="г. Георгиевск, ул. Вехова, д. 63"/>
        <s v="г. Георгиевск, ул. Вехова, д. 65"/>
        <s v="г. Георгиевск, ул. Вехова, д. 67/1"/>
        <s v="г. Георгиевск, ул. Вокзальная, д. 27"/>
        <s v="г. Георгиевск, ул. Гагарина, д. 34"/>
        <s v="г. Георгиевск, ул. Гагарина, д. 117"/>
        <s v="г. Георгиевск, ул. Гагарина, д. 234"/>
        <s v="г. Георгиевск, ул. Гастелло, д. 70а"/>
        <s v="г. Георгиевск, ул. Горийская, д. 1"/>
        <s v="г. Георгиевск, ул. Горийская, д. 6"/>
        <s v="г. Георгиевск, ул. Калинина, д. 55"/>
        <s v="г. Георгиевск, ул. Калинина, д. 119"/>
        <s v="г. Георгиевск, ул. Калинина, д. 119/1"/>
        <s v="г. Георгиевск, ул. Калинина, д. 121, корп. 1"/>
        <s v="г. Георгиевск, ул. Калинина, д. 129/1"/>
        <s v="г. Георгиевск, ул. Калинина, д. 130"/>
        <s v="г. Георгиевск, ул. Калинина, д. 132"/>
        <s v="г. Георгиевск, ул. Калинина, д. 133, корп. 1"/>
        <s v="г. Георгиевск, ул. Калинина, д. 134"/>
        <s v="г. Георгиевск, ул. Калинина, д. 142"/>
        <s v="г. Георгиевск, ул. Калинина, д. 142/1"/>
        <s v="г. Георгиевск, ул. Калинина, д. 142, корп. 3"/>
        <s v="г. Георгиевск, ул. Калинина, д. 142, корп. 4"/>
        <s v="г. Георгиевск, ул. Калинина, д. 144"/>
        <s v="г. Георгиевск, ул. Калинина, д. 146"/>
        <s v="г. Георгиевск, ул. Калинина, д. 146, корп. 1"/>
        <s v="г. Георгиевск, ул. Калинина, д. 146, корп. 2"/>
        <s v="г. Георгиевск, ул. Калинина, д. 146, корп. 3"/>
        <s v="г. Георгиевск, ул. Калинина, д. 146/4"/>
        <s v="г. Георгиевск, ул. Калинина, д. 148"/>
        <s v="г. Георгиевск, ул. Калинина, д. 148, корп. 1"/>
        <s v="г. Георгиевск, ул. Калинина, д. 148/2"/>
        <s v="г. Георгиевск, ул. Кирова, д. 172"/>
        <s v="г. Георгиевск, ул. Котовского, д. 24"/>
        <s v="г. Георгиевск, ул. Кочубея, д. 5"/>
        <s v="г. Георгиевск, ул. Кочубея, д. 7, корп. 1"/>
        <s v="г. Георгиевск, ул. Кочубея, д. 16"/>
        <s v="г. Георгиевск, ул. Кутузова, д. 4"/>
        <s v="г. Георгиевск, ул. Ленина, д. 4"/>
        <s v="г. Георгиевск, ул. Ленина, д. 130"/>
        <s v="г. Георгиевск, ул. Лермонтова, д. 59"/>
        <s v="г. Георгиевск, ул. Лермонтова, д. 82"/>
        <s v="г. Георгиевск, ул. Лесная, д. 7"/>
        <s v="г. Георгиевск, ул. Маяковского, д. 171"/>
        <s v="г. Георгиевск, ул. Маяковского, д. 175"/>
        <s v="г. Георгиевск, ул. Маяковского, д. 177"/>
        <s v="г. Георгиевск, пер. Минераловодский, д. 7"/>
        <s v="г. Георгиевск, ул. Мира, д. 7"/>
        <s v="г. Георгиевск, ул. Мира, д. 12"/>
        <s v="г. Георгиевск, ул. Моисеенко, д. 1"/>
        <s v="г. Георгиевск, ул. Моисеенко, д. 14"/>
        <s v="г. Георгиевск, ул. Однобокова, д. 21"/>
        <s v="г. Георгиевск, ул. Однобокова, д. 26"/>
        <s v="г. Георгиевск, ул. Октябрьская, д. 42"/>
        <s v="г. Георгиевск, ул. Октябрьская, д. 44"/>
        <s v="г. Георгиевск, ул. Октябрьская, д. 69"/>
        <s v="г. Георгиевск, ул. Октябрьская, д. 71"/>
        <s v="г. Георгиевск, ул. Октябрьская, д. 81"/>
        <s v="г. Георгиевск, ул. Октябрьская, д. 90/1"/>
        <s v="г. Георгиевск, ул. Пионерская, д. 18"/>
        <s v="г. Георгиевск, ул. Пионерская, д. 20"/>
        <s v="г. Георгиевск, ул. Пионерская, д. 22"/>
        <s v="г. Георгиевск, ул. Пионерская, д. 24"/>
        <s v="г. Георгиевск, ул. Пушкина, д. 31"/>
        <s v="г. Георгиевск, ул. Пушкина, д. 64"/>
        <s v="г. Георгиевск, ул. Пушкина, д. 76"/>
        <s v="г. Георгиевск, ул. Пятигорская, д. 10"/>
        <s v="г. Георгиевск, ул. Салогубова, д. 3"/>
        <s v="г. Георгиевск, ул. Светлая, д. 1"/>
        <s v="г. Георгиевск, ул. Светлая, д. 3"/>
        <s v="г. Георгиевск, ул. Советская, д. 22"/>
        <s v="г. Георгиевск, ул. Строителей, д. 7"/>
        <s v="г. Георгиевск, ул. Строителей, д. 19"/>
        <s v="г. Георгиевск, ул. Тронина, д. 4"/>
        <s v="г. Георгиевск, ул. Тронина, д. 10"/>
        <s v="г. Георгиевск, ул. Тургенева, д. 4"/>
        <s v="г. Георгиевск, ул. Тургенева, д. 6"/>
        <s v="г. Георгиевск, ул. Тургенева, д. 10"/>
        <s v="г. Георгиевск, ул. Тургенева, д. 11"/>
        <s v="г. Георгиевск, ул. Тургенева, д. 11, корп. 2"/>
        <s v="г. Георгиевск, ул. Тургенева, д. 12"/>
        <s v="г. Георгиевск, ул. Тургенева, д. 14"/>
        <s v="г. Георгиевск, ул. Филатова, д. 5"/>
        <s v="г. Георгиевск, ул. Филатова, д. 5/1"/>
        <s v="г. Георгиевск, ул. Филатова, д. 5/2"/>
        <s v="г. Георгиевск, ул. Филатова, д. 11"/>
        <s v="г. Георгиевск, ул. Филатова, д. 13/1"/>
        <s v="г. Георгиевск, ул. Фрунзе, д. 6"/>
        <s v="г. Георгиевск, ул. Фрунзе, д. 8"/>
        <s v="ст-ца. Александрийская, пер. Комсомольский, д. 2"/>
        <s v="с. Краснокумское, ул. Кирова, д. 35"/>
        <s v="с. Краснокумское, ул. Кирова, д. 37"/>
        <s v="с. Краснокумское, ул. Кирова, д. 39"/>
        <s v="с. Краснокумское, ул. Кирова, д. 55"/>
        <s v="с. Краснокумское, ул. Кирпичная, д. 4"/>
        <s v="ст-ца. Лысогорская, ул. Кооперативная, д. 42"/>
        <s v="ст-ца. Лысогорская, ул. Кооперативная, д. 52"/>
        <s v="ст-ца. Лысогорская, ул. Кооперативная, д. 81"/>
        <s v="ст-ца. Лысогорская, ул. Кооперативная, д. 83"/>
        <s v="ст-ца. Незлобная, кв-л. ж/д дома, д. 10"/>
        <s v="ст-ца. Незлобная, ул. Ленина, д. 3"/>
        <s v="ст-ца. Незлобная, ул. Матросова, д. 174"/>
        <s v="ст-ца. Незлобная, ул. Матросова, д. 176"/>
        <s v="ст-ца. Незлобная, кв-л. Нефтекачка, д. 1"/>
        <s v="ст-ца. Незлобная, кв-л. Нефтекачка, д. 2"/>
        <s v="ст-ца. Незлобная, ул. Степная, д. 227"/>
        <s v="п. Нижнезольский, пер. Пионерский, д. 3"/>
        <s v="п. Нижнезольский, пер. Победы, д. 5"/>
        <s v="п. Нижнезольский, пер. Победы, д. 7"/>
        <s v="п. Нижнезольский, ул. Школьная, д. 5"/>
        <s v="п. Нижнезольский, ул. Школьная, д. 7"/>
        <s v="п. Нижнезольский, ул. Школьная, д. 9"/>
        <s v="с. Новозаведенное, ул. Шоссейная, д. 49"/>
        <s v="п. Новоульяновский, ул. Кооперативная, д. 6"/>
        <s v="п. Новоульяновский, ул. Школьная, д. 17"/>
        <s v="п. Новоульяновский, ул. Школьная, д. 19"/>
        <s v="п. Терский, д. 8"/>
        <s v="п. Терский, д. 9"/>
        <s v="п. Терский, д. 10"/>
        <s v="п. Терский, д. 11"/>
        <s v="п. Терский, д. 13"/>
        <s v="п. Терский, д. 25"/>
        <s v="г. Георгиевск, ул. Октябрьская, д. 25" u="1"/>
      </sharedItems>
    </cacheField>
    <cacheField name="Способ формирования фонда капитального реомнта*" numFmtId="0">
      <sharedItems containsString="0" containsBlank="1" containsNumber="1" containsInteger="1" minValue="1" maxValue="5"/>
    </cacheField>
    <cacheField name="Вид работ" numFmtId="0">
      <sharedItems containsBlank="1"/>
    </cacheField>
    <cacheField name="Объем конструктивного элемента" numFmtId="0">
      <sharedItems containsBlank="1" containsMixedTypes="1" containsNumber="1" minValue="1" maxValue="6110"/>
    </cacheField>
    <cacheField name="Еденица измерения" numFmtId="0">
      <sharedItems containsBlank="1"/>
    </cacheField>
    <cacheField name="Размер предельной стоимости услуг и (или) работ по капитальному ремонту общего имущетсва в соответствии с нормативно-правовым актом Правительства Ставропольского края" numFmtId="0">
      <sharedItems containsString="0" containsBlank="1" containsNumber="1" containsInteger="1" minValue="1773" maxValue="5073864"/>
    </cacheField>
    <cacheField name="Стоимость всего" numFmtId="4">
      <sharedItems containsSemiMixedTypes="0" containsString="0" containsNumber="1" minValue="47482.843200000003" maxValue="743105094.65733087"/>
    </cacheField>
    <cacheField name="Стоимость_x000a_СМР" numFmtId="4">
      <sharedItems containsSemiMixedTypes="0" containsString="0" containsNumber="1" minValue="0" maxValue="725300705.95000005"/>
    </cacheField>
    <cacheField name="Стоимость строительного контроля" numFmtId="4">
      <sharedItems containsSemiMixedTypes="0" containsString="0" containsNumber="1" minValue="0" maxValue="15521435.107329996"/>
    </cacheField>
    <cacheField name="Стоимость разработки проектной документации****" numFmtId="4">
      <sharedItems containsSemiMixedTypes="0" containsString="0" containsNumber="1" minValue="0" maxValue="1457474.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21">
  <r>
    <x v="0"/>
    <n v="48046"/>
    <n v="1"/>
    <x v="0"/>
    <x v="0"/>
    <x v="0"/>
    <n v="1"/>
    <s v="ремонт фасада"/>
    <n v="986"/>
    <s v="м2"/>
    <n v="4186"/>
    <n v="5041201.4744000006"/>
    <n v="4127396"/>
    <n v="88326.274400000009"/>
    <n v="825479.2"/>
  </r>
  <r>
    <x v="1"/>
    <n v="48087"/>
    <n v="2"/>
    <x v="0"/>
    <x v="0"/>
    <x v="1"/>
    <n v="1"/>
    <s v="ремонт фундамента"/>
    <n v="253"/>
    <s v="м2"/>
    <n v="5391"/>
    <n v="1393110.9521999999"/>
    <n v="1363923"/>
    <n v="29187.952200000003"/>
    <n v="0"/>
  </r>
  <r>
    <x v="1"/>
    <n v="48081"/>
    <n v="2"/>
    <x v="0"/>
    <x v="0"/>
    <x v="1"/>
    <n v="1"/>
    <s v="ремонт крыши"/>
    <n v="680"/>
    <s v="м2"/>
    <n v="5084"/>
    <n v="3531102.3679999998"/>
    <n v="3457120"/>
    <n v="73982.368000000002"/>
    <n v="0"/>
  </r>
  <r>
    <x v="2"/>
    <n v="48284"/>
    <n v="3"/>
    <x v="0"/>
    <x v="0"/>
    <x v="2"/>
    <n v="1"/>
    <s v="ремонт внутридомовой инженерной системы электроснабжения"/>
    <n v="270"/>
    <s v="пм"/>
    <n v="1773"/>
    <n v="488954.39399999997"/>
    <n v="478710"/>
    <n v="10244.394"/>
    <n v="0"/>
  </r>
  <r>
    <x v="3"/>
    <n v="48597"/>
    <n v="4"/>
    <x v="0"/>
    <x v="0"/>
    <x v="3"/>
    <n v="2"/>
    <s v="ремонт или замена лифтового оборудования"/>
    <n v="1"/>
    <s v="шт"/>
    <n v="3782841"/>
    <n v="3863793.7974"/>
    <n v="3782841"/>
    <n v="80952.79740000001"/>
    <n v="0"/>
  </r>
  <r>
    <x v="4"/>
    <n v="49111"/>
    <n v="5"/>
    <x v="0"/>
    <x v="0"/>
    <x v="4"/>
    <n v="1"/>
    <s v="ремонт крыши"/>
    <n v="3364"/>
    <s v="м2"/>
    <n v="5084"/>
    <n v="17468571.126400001"/>
    <n v="17102576"/>
    <n v="365995.12640000007"/>
    <n v="0"/>
  </r>
  <r>
    <x v="5"/>
    <n v="52249"/>
    <n v="6"/>
    <x v="0"/>
    <x v="0"/>
    <x v="5"/>
    <n v="1"/>
    <s v="ремонт крыши"/>
    <n v="571"/>
    <s v="м2"/>
    <n v="5084"/>
    <n v="2965087.4295999999"/>
    <n v="2902964"/>
    <n v="62123.42960000001"/>
    <n v="0"/>
  </r>
  <r>
    <x v="6"/>
    <n v="59075"/>
    <n v="7"/>
    <x v="0"/>
    <x v="0"/>
    <x v="6"/>
    <n v="1"/>
    <s v="ремонт крыши"/>
    <n v="496.8"/>
    <s v="м2"/>
    <n v="5955"/>
    <n v="3021754.7015999998"/>
    <n v="2958444"/>
    <n v="63310.701600000008"/>
    <n v="0"/>
  </r>
  <r>
    <x v="7"/>
    <n v="55612"/>
    <n v="8"/>
    <x v="0"/>
    <x v="0"/>
    <x v="7"/>
    <n v="1"/>
    <s v="ремонт крыши"/>
    <n v="920"/>
    <s v="м2"/>
    <n v="5084"/>
    <n v="4777373.7920000004"/>
    <n v="4677280"/>
    <n v="100093.79200000002"/>
    <n v="0"/>
  </r>
  <r>
    <x v="8"/>
    <m/>
    <m/>
    <x v="1"/>
    <x v="1"/>
    <x v="8"/>
    <m/>
    <m/>
    <m/>
    <m/>
    <m/>
    <n v="42550950.035600007"/>
    <n v="40851254"/>
    <n v="874216.83560000011"/>
    <n v="0"/>
  </r>
  <r>
    <x v="9"/>
    <n v="47934"/>
    <n v="9"/>
    <x v="2"/>
    <x v="0"/>
    <x v="9"/>
    <n v="4"/>
    <s v="ремонт или замена лифтового оборудования"/>
    <n v="1"/>
    <s v="шт."/>
    <n v="3782841"/>
    <n v="3863793.7974"/>
    <n v="3782841"/>
    <n v="80952.79740000001"/>
    <n v="0"/>
  </r>
  <r>
    <x v="10"/>
    <n v="88075"/>
    <n v="10"/>
    <x v="2"/>
    <x v="0"/>
    <x v="10"/>
    <n v="1"/>
    <s v="ремонт или замена лифтового оборудования"/>
    <n v="1"/>
    <s v="шт"/>
    <n v="3782841"/>
    <n v="3863793.7974"/>
    <n v="3782841"/>
    <n v="80952.79740000001"/>
    <n v="0"/>
  </r>
  <r>
    <x v="11"/>
    <n v="99411"/>
    <n v="11"/>
    <x v="2"/>
    <x v="0"/>
    <x v="11"/>
    <n v="1"/>
    <s v="ремонт или замена лифтового оборудования"/>
    <n v="1"/>
    <s v="шт"/>
    <n v="3782841"/>
    <n v="3863793.7974"/>
    <n v="3782841"/>
    <n v="80952.79740000001"/>
    <n v="0"/>
  </r>
  <r>
    <x v="12"/>
    <n v="48380"/>
    <n v="12"/>
    <x v="2"/>
    <x v="0"/>
    <x v="12"/>
    <n v="1"/>
    <s v="ремонт крыши"/>
    <n v="1248"/>
    <s v="м2"/>
    <n v="5084"/>
    <n v="6480611.4047999997"/>
    <n v="6344832"/>
    <n v="135779.40480000002"/>
    <n v="0"/>
  </r>
  <r>
    <x v="13"/>
    <n v="48430"/>
    <n v="13"/>
    <x v="2"/>
    <x v="0"/>
    <x v="13"/>
    <n v="1"/>
    <s v="ремонт крыши"/>
    <n v="1132"/>
    <s v="м2"/>
    <n v="5084"/>
    <n v="5878246.8832"/>
    <n v="5755088"/>
    <n v="123158.88320000001"/>
    <n v="0"/>
  </r>
  <r>
    <x v="14"/>
    <n v="46592"/>
    <n v="14"/>
    <x v="2"/>
    <x v="0"/>
    <x v="14"/>
    <n v="1"/>
    <s v="ремонт или замена лифтового оборудования"/>
    <n v="1"/>
    <s v="шт"/>
    <n v="4604490"/>
    <n v="4703026.0860000001"/>
    <n v="4604490"/>
    <n v="98536.08600000001"/>
    <n v="0"/>
  </r>
  <r>
    <x v="14"/>
    <n v="46592"/>
    <n v="14"/>
    <x v="2"/>
    <x v="0"/>
    <x v="14"/>
    <n v="1"/>
    <s v="ремонт или замена лифтового оборудования"/>
    <n v="1"/>
    <s v="шт"/>
    <n v="5073864"/>
    <n v="5182444.6896000002"/>
    <n v="5073864"/>
    <n v="108580.68960000001"/>
    <n v="0"/>
  </r>
  <r>
    <x v="15"/>
    <n v="48713"/>
    <n v="15"/>
    <x v="2"/>
    <x v="0"/>
    <x v="15"/>
    <n v="1"/>
    <s v="замена плоской крыши на скатную без цели жилого использования (чердак)"/>
    <n v="665"/>
    <s v="м2"/>
    <n v="5084"/>
    <n v="676572"/>
    <n v="0"/>
    <n v="0"/>
    <n v="676572"/>
  </r>
  <r>
    <x v="16"/>
    <n v="48863"/>
    <n v="16"/>
    <x v="2"/>
    <x v="0"/>
    <x v="16"/>
    <n v="1"/>
    <s v="ремонт крыши"/>
    <n v="712"/>
    <s v="м2"/>
    <n v="5955"/>
    <n v="4330695.1440000003"/>
    <n v="4239960"/>
    <n v="90735.144000000015"/>
    <n v="0"/>
  </r>
  <r>
    <x v="17"/>
    <n v="49093"/>
    <n v="17"/>
    <x v="2"/>
    <x v="0"/>
    <x v="17"/>
    <n v="1"/>
    <s v="ремонт крыши"/>
    <n v="2034.2"/>
    <s v="м2"/>
    <n v="5955"/>
    <n v="12372893.3454"/>
    <n v="12113661"/>
    <n v="259232.34540000002"/>
    <n v="0"/>
  </r>
  <r>
    <x v="18"/>
    <n v="49126"/>
    <n v="18"/>
    <x v="2"/>
    <x v="0"/>
    <x v="18"/>
    <n v="1"/>
    <s v="ремонт крыши"/>
    <n v="361"/>
    <s v="м2"/>
    <n v="5955"/>
    <n v="2195759.7570000002"/>
    <n v="2149755"/>
    <n v="46004.757000000005"/>
    <n v="0"/>
  </r>
  <r>
    <x v="19"/>
    <n v="50820"/>
    <n v="19"/>
    <x v="2"/>
    <x v="0"/>
    <x v="19"/>
    <n v="1"/>
    <s v="ремонт крыши"/>
    <n v="999.6"/>
    <s v="м2"/>
    <n v="5955"/>
    <n v="6080004.0252"/>
    <n v="5952618"/>
    <n v="127386.02520000002"/>
    <n v="0"/>
  </r>
  <r>
    <x v="20"/>
    <n v="50787"/>
    <n v="20"/>
    <x v="2"/>
    <x v="0"/>
    <x v="20"/>
    <n v="1"/>
    <s v="ремонт крыши"/>
    <n v="1100"/>
    <s v="м2"/>
    <n v="5955"/>
    <n v="6690680.7000000002"/>
    <n v="6550500"/>
    <n v="140180.70000000001"/>
    <n v="0"/>
  </r>
  <r>
    <x v="21"/>
    <n v="56059"/>
    <n v="21"/>
    <x v="2"/>
    <x v="0"/>
    <x v="21"/>
    <n v="1"/>
    <s v="ремонт крыши"/>
    <n v="226"/>
    <s v="м2"/>
    <n v="5955"/>
    <n v="1374630.7620000001"/>
    <n v="1345830"/>
    <n v="28800.762000000002"/>
    <n v="0"/>
  </r>
  <r>
    <x v="22"/>
    <n v="55148"/>
    <n v="22"/>
    <x v="2"/>
    <x v="0"/>
    <x v="22"/>
    <n v="1"/>
    <s v="ремонт или замена лифтового оборудования"/>
    <n v="1"/>
    <s v="шт"/>
    <n v="3782841"/>
    <n v="3863793.7974"/>
    <n v="3782841"/>
    <n v="80952.79740000001"/>
    <n v="0"/>
  </r>
  <r>
    <x v="23"/>
    <n v="55114"/>
    <n v="23"/>
    <x v="2"/>
    <x v="0"/>
    <x v="23"/>
    <n v="1"/>
    <s v="ремонт крыши"/>
    <n v="862"/>
    <s v="м2"/>
    <n v="5084"/>
    <n v="4476191.5312000001"/>
    <n v="4382408"/>
    <n v="93783.531200000012"/>
    <n v="0"/>
  </r>
  <r>
    <x v="24"/>
    <n v="55662"/>
    <n v="24"/>
    <x v="2"/>
    <x v="0"/>
    <x v="24"/>
    <n v="1"/>
    <s v="ремонт крыши"/>
    <n v="450"/>
    <s v="м2"/>
    <n v="5955"/>
    <n v="2737096.65"/>
    <n v="2679750"/>
    <n v="57346.650000000009"/>
    <n v="0"/>
  </r>
  <r>
    <x v="25"/>
    <n v="48132"/>
    <n v="25"/>
    <x v="2"/>
    <x v="0"/>
    <x v="25"/>
    <n v="1"/>
    <s v="замена плоской крыши на скатную без цели жилого использования (чердак)"/>
    <n v="768"/>
    <s v="м2"/>
    <n v="5084"/>
    <n v="780902.40000000002"/>
    <n v="0"/>
    <n v="0"/>
    <n v="780902.40000000002"/>
  </r>
  <r>
    <x v="26"/>
    <n v="55148"/>
    <n v="26"/>
    <x v="2"/>
    <x v="0"/>
    <x v="26"/>
    <n v="4"/>
    <s v="ремонт внутридомовой инженерной системы водоотведения"/>
    <n v="471"/>
    <s v="пм"/>
    <n v="3100"/>
    <n v="1491346.14"/>
    <n v="1460100"/>
    <n v="31246.140000000003"/>
    <n v="0"/>
  </r>
  <r>
    <x v="26"/>
    <n v="55144"/>
    <n v="26"/>
    <x v="2"/>
    <x v="0"/>
    <x v="26"/>
    <n v="4"/>
    <s v="ремонт внутридомовой инженерной системы электроснабжения"/>
    <n v="450"/>
    <m/>
    <n v="1773"/>
    <n v="814923.99"/>
    <n v="797850"/>
    <n v="17073.990000000002"/>
    <n v="0"/>
  </r>
  <r>
    <x v="26"/>
    <n v="55143"/>
    <n v="26"/>
    <x v="2"/>
    <x v="0"/>
    <x v="26"/>
    <n v="4"/>
    <s v="ремонт внутридомовой инженерной системы холодного водоснабжения"/>
    <n v="780"/>
    <s v="пм"/>
    <n v="2710"/>
    <n v="2159035.3199999998"/>
    <n v="2113800"/>
    <n v="45235.320000000007"/>
    <n v="0"/>
  </r>
  <r>
    <x v="26"/>
    <n v="55147"/>
    <n v="26"/>
    <x v="2"/>
    <x v="0"/>
    <x v="26"/>
    <n v="4"/>
    <s v="ремонт фасада"/>
    <n v="450"/>
    <s v="м2"/>
    <n v="4186"/>
    <n v="1924011.18"/>
    <n v="1883700"/>
    <n v="40311.180000000008"/>
    <n v="0"/>
  </r>
  <r>
    <x v="26"/>
    <n v="55145"/>
    <n v="26"/>
    <x v="2"/>
    <x v="0"/>
    <x v="26"/>
    <n v="4"/>
    <s v="ремонт крыши"/>
    <n v="951"/>
    <s v="м2"/>
    <n v="5084"/>
    <n v="4938350.5175999999"/>
    <n v="4834884"/>
    <n v="103466.51760000001"/>
    <n v="0"/>
  </r>
  <r>
    <x v="26"/>
    <n v="55146"/>
    <n v="26"/>
    <x v="2"/>
    <x v="0"/>
    <x v="26"/>
    <n v="4"/>
    <s v="ремонт подвального помещения"/>
    <n v="950"/>
    <s v="м2"/>
    <n v="3310"/>
    <n v="3211792.3"/>
    <n v="3144500"/>
    <n v="67292.3"/>
    <n v="0"/>
  </r>
  <r>
    <x v="26"/>
    <n v="55142"/>
    <n v="26"/>
    <x v="2"/>
    <x v="0"/>
    <x v="26"/>
    <n v="4"/>
    <s v="ремонт внутридомовой инженерной системы теплоснабжения"/>
    <n v="1147"/>
    <s v="пм"/>
    <n v="3127"/>
    <n v="3663423.7165999999"/>
    <n v="3586669"/>
    <n v="76754.716600000014"/>
    <n v="0"/>
  </r>
  <r>
    <x v="26"/>
    <n v="55141"/>
    <n v="26"/>
    <x v="2"/>
    <x v="0"/>
    <x v="26"/>
    <n v="4"/>
    <s v="ремонт внутридомовой инженерной системы газоснабжения"/>
    <n v="180"/>
    <s v="пм"/>
    <n v="3576"/>
    <n v="657454.75199999998"/>
    <n v="643680"/>
    <n v="13774.752000000002"/>
    <n v="0"/>
  </r>
  <r>
    <x v="27"/>
    <n v="53382"/>
    <n v="27"/>
    <x v="2"/>
    <x v="0"/>
    <x v="27"/>
    <n v="2"/>
    <s v="ремонт крыши"/>
    <n v="840.3"/>
    <s v="м2"/>
    <n v="5084"/>
    <n v="4363507.8232800001"/>
    <n v="4272085.2"/>
    <n v="91422.623280000014"/>
    <n v="0"/>
  </r>
  <r>
    <x v="27"/>
    <n v="53381"/>
    <n v="27"/>
    <x v="2"/>
    <x v="0"/>
    <x v="27"/>
    <n v="2"/>
    <s v="ремонт внутридомовой инженерной системы электроснабжения"/>
    <n v="1098"/>
    <s v="пм"/>
    <n v="1773"/>
    <n v="1988414.5356000001"/>
    <n v="1946754"/>
    <n v="41660.535600000003"/>
    <n v="0"/>
  </r>
  <r>
    <x v="27"/>
    <n v="53380"/>
    <n v="27"/>
    <x v="2"/>
    <x v="0"/>
    <x v="27"/>
    <n v="2"/>
    <s v="ремонт внутридомовой инженерной системы газоснабжения"/>
    <n v="160"/>
    <s v="пм"/>
    <n v="3576"/>
    <n v="584404.22400000005"/>
    <n v="572160"/>
    <n v="12244.224000000002"/>
    <n v="0"/>
  </r>
  <r>
    <x v="27"/>
    <n v="53383"/>
    <n v="27"/>
    <x v="2"/>
    <x v="0"/>
    <x v="27"/>
    <n v="2"/>
    <s v="ремонт подвального помещения"/>
    <n v="485"/>
    <s v="м2"/>
    <n v="3310"/>
    <n v="1639704.49"/>
    <n v="1605350"/>
    <n v="34354.490000000005"/>
    <n v="0"/>
  </r>
  <r>
    <x v="28"/>
    <n v="53469"/>
    <n v="28"/>
    <x v="2"/>
    <x v="0"/>
    <x v="28"/>
    <n v="1"/>
    <s v="ремонт крыши"/>
    <n v="1172"/>
    <s v="м2"/>
    <n v="5955"/>
    <n v="7128616.1639999999"/>
    <n v="6979260"/>
    <n v="149356.16400000002"/>
    <n v="0"/>
  </r>
  <r>
    <x v="29"/>
    <n v="55325"/>
    <n v="29"/>
    <x v="2"/>
    <x v="0"/>
    <x v="29"/>
    <n v="1"/>
    <s v="ремонт крыши"/>
    <n v="893"/>
    <s v="м2"/>
    <n v="5955"/>
    <n v="5431616.2410000004"/>
    <n v="5317815"/>
    <n v="113801.24100000001"/>
    <n v="0"/>
  </r>
  <r>
    <x v="30"/>
    <n v="55677"/>
    <n v="30"/>
    <x v="2"/>
    <x v="0"/>
    <x v="30"/>
    <n v="1"/>
    <s v="ремонт крыши"/>
    <n v="700"/>
    <s v="м2"/>
    <n v="5955"/>
    <n v="4257705.9000000004"/>
    <n v="4168500"/>
    <n v="89205.900000000009"/>
    <n v="0"/>
  </r>
  <r>
    <x v="31"/>
    <n v="55889"/>
    <n v="31"/>
    <x v="2"/>
    <x v="0"/>
    <x v="31"/>
    <n v="1"/>
    <s v="ремонт крыши"/>
    <n v="1066"/>
    <s v="м2"/>
    <n v="5955"/>
    <n v="6483877.8420000002"/>
    <n v="6348030"/>
    <n v="135847.842"/>
    <n v="0"/>
  </r>
  <r>
    <x v="32"/>
    <n v="84234"/>
    <n v="32"/>
    <x v="2"/>
    <x v="0"/>
    <x v="32"/>
    <n v="1"/>
    <s v="ремонт крыши"/>
    <n v="300"/>
    <s v="м2"/>
    <n v="5955"/>
    <n v="1824731.1"/>
    <n v="1786500"/>
    <n v="38231.100000000006"/>
    <n v="0"/>
  </r>
  <r>
    <x v="33"/>
    <n v="80621"/>
    <n v="33"/>
    <x v="2"/>
    <x v="0"/>
    <x v="33"/>
    <n v="1"/>
    <s v="ремонт крыши"/>
    <n v="437"/>
    <s v="м2"/>
    <n v="5955"/>
    <n v="2658024.969"/>
    <n v="2602335"/>
    <n v="55689.969000000005"/>
    <n v="0"/>
  </r>
  <r>
    <x v="8"/>
    <m/>
    <m/>
    <x v="3"/>
    <x v="1"/>
    <x v="8"/>
    <m/>
    <m/>
    <m/>
    <m/>
    <m/>
    <n v="134635871.77308005"/>
    <n v="130388092.2"/>
    <n v="2790305.1730800006"/>
    <n v="1457474.4"/>
  </r>
  <r>
    <x v="34"/>
    <n v="47299"/>
    <n v="34"/>
    <x v="4"/>
    <x v="0"/>
    <x v="34"/>
    <n v="1"/>
    <s v="ремонт внутридомовой инженерной системы электроснабжения"/>
    <n v="300"/>
    <s v="пм"/>
    <n v="1773"/>
    <n v="543282.66"/>
    <n v="531900"/>
    <n v="11382.660000000002"/>
    <n v="0"/>
  </r>
  <r>
    <x v="35"/>
    <n v="47312"/>
    <n v="35"/>
    <x v="4"/>
    <x v="0"/>
    <x v="35"/>
    <n v="1"/>
    <s v="ремонт фасада"/>
    <n v="900"/>
    <s v="м2"/>
    <n v="4186"/>
    <n v="3848022.36"/>
    <n v="3767400"/>
    <n v="80622.360000000015"/>
    <n v="0"/>
  </r>
  <r>
    <x v="35"/>
    <n v="47319"/>
    <n v="35"/>
    <x v="4"/>
    <x v="0"/>
    <x v="35"/>
    <n v="1"/>
    <s v="ремонт внутридомовой инженерной системы теплоснабжения"/>
    <n v="356"/>
    <s v="пм"/>
    <n v="3127"/>
    <n v="1137034.7368000001"/>
    <n v="1113212"/>
    <n v="23822.736800000002"/>
    <n v="0"/>
  </r>
  <r>
    <x v="35"/>
    <n v="47310"/>
    <n v="35"/>
    <x v="4"/>
    <x v="0"/>
    <x v="35"/>
    <n v="1"/>
    <s v="ремонт внутридомовой инженерной системы электроснабжения"/>
    <n v="90"/>
    <s v="пм"/>
    <n v="1773"/>
    <n v="162984.79800000001"/>
    <n v="159570"/>
    <n v="3414.7980000000002"/>
    <n v="0"/>
  </r>
  <r>
    <x v="35"/>
    <n v="47320"/>
    <n v="35"/>
    <x v="4"/>
    <x v="0"/>
    <x v="35"/>
    <n v="1"/>
    <s v="ремонт внутридомовой инженерной системы холодного водоснабжения"/>
    <n v="136"/>
    <s v="пм"/>
    <n v="2710"/>
    <n v="376447.18400000001"/>
    <n v="368560"/>
    <n v="7887.1840000000011"/>
    <n v="0"/>
  </r>
  <r>
    <x v="35"/>
    <n v="47318"/>
    <n v="35"/>
    <x v="4"/>
    <x v="0"/>
    <x v="35"/>
    <n v="1"/>
    <s v="ремонт внутридомовой инженерной системы горячего водоснабжения"/>
    <n v="136"/>
    <s v="пм"/>
    <n v="2710"/>
    <n v="376447.18400000001"/>
    <n v="368560"/>
    <n v="7887.1840000000011"/>
    <n v="0"/>
  </r>
  <r>
    <x v="36"/>
    <n v="47727"/>
    <n v="36"/>
    <x v="4"/>
    <x v="0"/>
    <x v="36"/>
    <n v="2"/>
    <s v="ремонт внутридомовой инженерной системы газоснабжения"/>
    <n v="78"/>
    <s v="пм"/>
    <n v="3576"/>
    <n v="284897.05920000002"/>
    <n v="278928"/>
    <n v="5969.0592000000006"/>
    <n v="0"/>
  </r>
  <r>
    <x v="36"/>
    <n v="47721"/>
    <n v="36"/>
    <x v="4"/>
    <x v="0"/>
    <x v="36"/>
    <n v="2"/>
    <s v="ремонт крыши"/>
    <n v="1201"/>
    <s v="м2"/>
    <n v="5955"/>
    <n v="7305006.8370000003"/>
    <n v="7151955"/>
    <n v="153051.83700000003"/>
    <n v="0"/>
  </r>
  <r>
    <x v="36"/>
    <n v="47719"/>
    <n v="36"/>
    <x v="4"/>
    <x v="0"/>
    <x v="36"/>
    <n v="2"/>
    <s v="ремонт внутридомовой инженерной системы холодного водоснабжения"/>
    <n v="500"/>
    <s v="пм"/>
    <n v="2710"/>
    <n v="1383997"/>
    <n v="1355000"/>
    <n v="28997.000000000004"/>
    <n v="0"/>
  </r>
  <r>
    <x v="36"/>
    <n v="47718"/>
    <n v="36"/>
    <x v="4"/>
    <x v="0"/>
    <x v="36"/>
    <n v="2"/>
    <s v="ремонт внутридомовой инженерной системы теплоснабжения"/>
    <n v="1250"/>
    <s v="пм"/>
    <n v="3127"/>
    <n v="3992397.25"/>
    <n v="3908750"/>
    <n v="83647.250000000015"/>
    <n v="0"/>
  </r>
  <r>
    <x v="36"/>
    <n v="47717"/>
    <n v="36"/>
    <x v="4"/>
    <x v="0"/>
    <x v="36"/>
    <n v="2"/>
    <s v="ремонт внутридомовой инженерной системы водоотведения"/>
    <n v="500"/>
    <s v="пм"/>
    <n v="3100"/>
    <n v="1583170"/>
    <n v="1550000"/>
    <n v="33170.000000000007"/>
    <n v="0"/>
  </r>
  <r>
    <x v="37"/>
    <n v="46567"/>
    <n v="37"/>
    <x v="4"/>
    <x v="0"/>
    <x v="37"/>
    <n v="1"/>
    <s v="ремонт подвального помещения"/>
    <n v="863"/>
    <s v="м2"/>
    <n v="3310"/>
    <n v="2917659.7420000001"/>
    <n v="2856530"/>
    <n v="61129.742000000006"/>
    <n v="0"/>
  </r>
  <r>
    <x v="37"/>
    <n v="46564"/>
    <n v="37"/>
    <x v="4"/>
    <x v="0"/>
    <x v="37"/>
    <n v="1"/>
    <s v="ремонт внутридомовой инженерной системы теплоснабжения"/>
    <n v="1300"/>
    <s v="пм"/>
    <n v="3127"/>
    <n v="4152093.14"/>
    <n v="4065100"/>
    <n v="86993.140000000014"/>
    <n v="0"/>
  </r>
  <r>
    <x v="37"/>
    <n v="46563"/>
    <n v="37"/>
    <x v="4"/>
    <x v="0"/>
    <x v="37"/>
    <n v="1"/>
    <s v="ремонт внутридомовой инженерной системы газоснабжения"/>
    <n v="85"/>
    <s v="пм"/>
    <n v="3576"/>
    <n v="310464.74400000001"/>
    <n v="303960"/>
    <n v="6504.7440000000006"/>
    <n v="0"/>
  </r>
  <r>
    <x v="37"/>
    <n v="46566"/>
    <n v="37"/>
    <x v="4"/>
    <x v="0"/>
    <x v="37"/>
    <n v="1"/>
    <s v="ремонт внутридомовой инженерной системы электроснабжения"/>
    <n v="510"/>
    <s v="пм"/>
    <n v="1773"/>
    <n v="923580.522"/>
    <n v="904230"/>
    <n v="19350.522000000001"/>
    <n v="0"/>
  </r>
  <r>
    <x v="37"/>
    <n v="46565"/>
    <n v="37"/>
    <x v="4"/>
    <x v="0"/>
    <x v="37"/>
    <n v="1"/>
    <s v="ремонт внутридомовой инженерной системы холодного водоснабжения"/>
    <n v="700"/>
    <s v="пм"/>
    <n v="2710"/>
    <n v="1937595.8"/>
    <n v="1897000"/>
    <n v="40595.800000000003"/>
    <n v="0"/>
  </r>
  <r>
    <x v="38"/>
    <n v="47254"/>
    <n v="38"/>
    <x v="4"/>
    <x v="0"/>
    <x v="38"/>
    <n v="1"/>
    <s v="ремонт внутридомовой инженерной системы электроснабжения"/>
    <n v="550"/>
    <s v="пм"/>
    <n v="1773"/>
    <n v="996018.21"/>
    <n v="975150"/>
    <n v="20868.210000000003"/>
    <n v="0"/>
  </r>
  <r>
    <x v="38"/>
    <n v="47253"/>
    <n v="38"/>
    <x v="4"/>
    <x v="0"/>
    <x v="38"/>
    <n v="1"/>
    <s v="ремонт внутридомовой инженерной системы газоснабжения"/>
    <n v="230"/>
    <s v="пм"/>
    <n v="3576"/>
    <n v="840081.07200000004"/>
    <n v="822480"/>
    <n v="17601.072"/>
    <n v="0"/>
  </r>
  <r>
    <x v="38"/>
    <n v="47247"/>
    <n v="38"/>
    <x v="4"/>
    <x v="0"/>
    <x v="38"/>
    <n v="1"/>
    <s v="ремонт внутридомовой инженерной системы теплоснабжения"/>
    <n v="800"/>
    <s v="пм"/>
    <n v="3127"/>
    <n v="2555134.2400000002"/>
    <n v="2501600"/>
    <n v="53534.240000000005"/>
    <n v="0"/>
  </r>
  <r>
    <x v="38"/>
    <n v="47248"/>
    <n v="38"/>
    <x v="4"/>
    <x v="0"/>
    <x v="38"/>
    <n v="1"/>
    <s v="ремонт внутридомовой инженерной системы холодного водоснабжения"/>
    <n v="453"/>
    <s v="пм"/>
    <n v="2710"/>
    <n v="1253901.2819999999"/>
    <n v="1227630"/>
    <n v="26271.282000000003"/>
    <n v="0"/>
  </r>
  <r>
    <x v="38"/>
    <n v="47249"/>
    <n v="38"/>
    <x v="4"/>
    <x v="0"/>
    <x v="38"/>
    <n v="1"/>
    <s v="ремонт подвального помещения"/>
    <n v="451"/>
    <s v="м2"/>
    <n v="3310"/>
    <n v="1524756.1340000001"/>
    <n v="1492810"/>
    <n v="31946.134000000002"/>
    <n v="0"/>
  </r>
  <r>
    <x v="38"/>
    <n v="47250"/>
    <n v="38"/>
    <x v="4"/>
    <x v="0"/>
    <x v="38"/>
    <n v="1"/>
    <s v="ремонт фасада"/>
    <n v="350"/>
    <s v="м2"/>
    <n v="4186"/>
    <n v="1496453.14"/>
    <n v="1465100"/>
    <n v="31353.140000000003"/>
    <n v="0"/>
  </r>
  <r>
    <x v="38"/>
    <n v="47246"/>
    <n v="38"/>
    <x v="4"/>
    <x v="0"/>
    <x v="38"/>
    <n v="1"/>
    <s v="ремонт внутридомовой инженерной системы водоотведения"/>
    <n v="443"/>
    <s v="пм"/>
    <n v="3100"/>
    <n v="1402688.62"/>
    <n v="1373300"/>
    <n v="29388.620000000003"/>
    <n v="0"/>
  </r>
  <r>
    <x v="39"/>
    <n v="47748"/>
    <n v="39"/>
    <x v="4"/>
    <x v="0"/>
    <x v="39"/>
    <n v="1"/>
    <s v="ремонт внутридомовой инженерной системы теплоснабжения"/>
    <n v="988"/>
    <s v="пм"/>
    <n v="3127"/>
    <n v="3155590.7864000001"/>
    <n v="3089476"/>
    <n v="66114.786400000012"/>
    <n v="0"/>
  </r>
  <r>
    <x v="39"/>
    <n v="47747"/>
    <n v="39"/>
    <x v="4"/>
    <x v="0"/>
    <x v="39"/>
    <n v="1"/>
    <s v="ремонт внутридомовой инженерной системы холодного водоснабжения"/>
    <n v="261.2"/>
    <s v="пм"/>
    <n v="2710"/>
    <n v="723000.03280000004"/>
    <n v="707852"/>
    <n v="15148.032800000001"/>
    <n v="0"/>
  </r>
  <r>
    <x v="39"/>
    <n v="47749"/>
    <n v="39"/>
    <x v="4"/>
    <x v="0"/>
    <x v="39"/>
    <n v="1"/>
    <s v="ремонт фасада"/>
    <n v="600"/>
    <s v="м2"/>
    <n v="4186"/>
    <n v="2565348.2400000002"/>
    <n v="2511600"/>
    <n v="53748.240000000005"/>
    <n v="0"/>
  </r>
  <r>
    <x v="40"/>
    <n v="47834"/>
    <n v="40"/>
    <x v="4"/>
    <x v="0"/>
    <x v="40"/>
    <n v="1"/>
    <s v="ремонт внутридомовой инженерной системы газоснабжения"/>
    <n v="73"/>
    <s v="пм"/>
    <n v="3576"/>
    <n v="266634.42719999998"/>
    <n v="261048"/>
    <n v="5586.427200000001"/>
    <n v="0"/>
  </r>
  <r>
    <x v="41"/>
    <n v="47855"/>
    <n v="41"/>
    <x v="4"/>
    <x v="0"/>
    <x v="41"/>
    <n v="1"/>
    <s v="ремонт внутридомовой инженерной системы водоотведения"/>
    <n v="43"/>
    <s v="пм"/>
    <n v="3100"/>
    <n v="136152.62"/>
    <n v="133300"/>
    <n v="2852.6200000000003"/>
    <n v="0"/>
  </r>
  <r>
    <x v="42"/>
    <n v="47864"/>
    <n v="42"/>
    <x v="4"/>
    <x v="0"/>
    <x v="42"/>
    <n v="1"/>
    <s v="ремонт внутридомовой инженерной системы газоснабжения"/>
    <n v="200"/>
    <s v="пм"/>
    <n v="3576"/>
    <n v="730505.28"/>
    <n v="715200"/>
    <n v="15305.280000000002"/>
    <n v="0"/>
  </r>
  <r>
    <x v="43"/>
    <n v="47877"/>
    <n v="43"/>
    <x v="4"/>
    <x v="0"/>
    <x v="43"/>
    <n v="1"/>
    <s v="ремонт крыши"/>
    <n v="680"/>
    <s v="м2"/>
    <n v="5084"/>
    <n v="3531102.3679999998"/>
    <n v="3457120"/>
    <n v="73982.368000000002"/>
    <n v="0"/>
  </r>
  <r>
    <x v="44"/>
    <n v="48058"/>
    <n v="44"/>
    <x v="4"/>
    <x v="0"/>
    <x v="44"/>
    <n v="1"/>
    <s v="ремонт внутридомовой инженерной системы электроснабжения"/>
    <n v="60"/>
    <s v="пм"/>
    <n v="1773"/>
    <n v="108656.53200000001"/>
    <n v="106380"/>
    <n v="2276.5320000000002"/>
    <n v="0"/>
  </r>
  <r>
    <x v="45"/>
    <n v="48067"/>
    <n v="45"/>
    <x v="4"/>
    <x v="0"/>
    <x v="45"/>
    <n v="1"/>
    <s v="ремонт внутридомовой инженерной системы газоснабжения"/>
    <n v="70"/>
    <s v="пм"/>
    <n v="3576"/>
    <n v="255676.848"/>
    <n v="250320"/>
    <n v="5356.8480000000009"/>
    <n v="0"/>
  </r>
  <r>
    <x v="45"/>
    <n v="48068"/>
    <n v="45"/>
    <x v="4"/>
    <x v="0"/>
    <x v="45"/>
    <n v="1"/>
    <s v="ремонт внутридомовой инженерной системы электроснабжения"/>
    <n v="65"/>
    <s v="пм"/>
    <n v="1773"/>
    <n v="117711.243"/>
    <n v="115245"/>
    <n v="2466.2430000000004"/>
    <n v="0"/>
  </r>
  <r>
    <x v="46"/>
    <n v="48088"/>
    <n v="46"/>
    <x v="4"/>
    <x v="0"/>
    <x v="46"/>
    <n v="1"/>
    <s v="ремонт внутридомовой инженерной системы газоснабжения"/>
    <n v="150"/>
    <s v="пм"/>
    <n v="3576"/>
    <n v="547878.96"/>
    <n v="536400"/>
    <n v="11478.960000000001"/>
    <n v="0"/>
  </r>
  <r>
    <x v="46"/>
    <n v="48089"/>
    <n v="46"/>
    <x v="4"/>
    <x v="0"/>
    <x v="46"/>
    <n v="1"/>
    <s v="ремонт внутридомовой инженерной системы электроснабжения"/>
    <n v="140"/>
    <s v="пм"/>
    <n v="1773"/>
    <n v="253531.908"/>
    <n v="248220"/>
    <n v="5311.9080000000004"/>
    <n v="0"/>
  </r>
  <r>
    <x v="46"/>
    <n v="48092"/>
    <n v="46"/>
    <x v="4"/>
    <x v="0"/>
    <x v="46"/>
    <n v="1"/>
    <s v="ремонт крыши"/>
    <n v="432"/>
    <s v="м2"/>
    <n v="5084"/>
    <n v="2243288.5632000002"/>
    <n v="2196288"/>
    <n v="47000.563200000004"/>
    <n v="0"/>
  </r>
  <r>
    <x v="47"/>
    <n v="48105"/>
    <n v="47"/>
    <x v="4"/>
    <x v="0"/>
    <x v="47"/>
    <n v="1"/>
    <s v="ремонт внутридомовой инженерной системы холодного водоснабжения"/>
    <n v="540"/>
    <s v="пм"/>
    <n v="2710"/>
    <n v="1494716.76"/>
    <n v="1463400"/>
    <n v="31316.760000000002"/>
    <n v="0"/>
  </r>
  <r>
    <x v="47"/>
    <n v="48104"/>
    <n v="47"/>
    <x v="4"/>
    <x v="0"/>
    <x v="47"/>
    <n v="1"/>
    <s v="ремонт внутридомовой инженерной системы теплоснабжения"/>
    <n v="120"/>
    <s v="пм"/>
    <n v="3127"/>
    <n v="383270.136"/>
    <n v="375240"/>
    <n v="8030.1360000000013"/>
    <n v="0"/>
  </r>
  <r>
    <x v="47"/>
    <n v="48103"/>
    <n v="47"/>
    <x v="4"/>
    <x v="0"/>
    <x v="47"/>
    <n v="1"/>
    <s v="ремонт внутридомовой инженерной системы газоснабжения"/>
    <n v="250"/>
    <s v="пм"/>
    <n v="3576"/>
    <n v="913131.6"/>
    <n v="894000"/>
    <n v="19131.600000000002"/>
    <n v="0"/>
  </r>
  <r>
    <x v="47"/>
    <n v="48106"/>
    <n v="47"/>
    <x v="4"/>
    <x v="0"/>
    <x v="47"/>
    <n v="1"/>
    <s v="ремонт внутридомовой инженерной системы электроснабжения"/>
    <n v="680"/>
    <s v="пм"/>
    <n v="1773"/>
    <n v="1231440.696"/>
    <n v="1205640"/>
    <n v="25800.696000000004"/>
    <n v="0"/>
  </r>
  <r>
    <x v="47"/>
    <n v="48107"/>
    <n v="47"/>
    <x v="4"/>
    <x v="0"/>
    <x v="47"/>
    <n v="1"/>
    <s v="ремонт подвального помещения"/>
    <n v="280"/>
    <s v="м2"/>
    <n v="3310"/>
    <n v="946633.52"/>
    <n v="926800"/>
    <n v="19833.52"/>
    <n v="0"/>
  </r>
  <r>
    <x v="48"/>
    <n v="48186"/>
    <n v="48"/>
    <x v="4"/>
    <x v="0"/>
    <x v="48"/>
    <n v="1"/>
    <s v="ремонт подвального помещения"/>
    <n v="490.8"/>
    <s v="м2"/>
    <n v="3310"/>
    <n v="1659313.3271999999"/>
    <n v="1624548"/>
    <n v="34765.327200000007"/>
    <n v="0"/>
  </r>
  <r>
    <x v="48"/>
    <n v="48185"/>
    <n v="48"/>
    <x v="4"/>
    <x v="0"/>
    <x v="48"/>
    <n v="1"/>
    <s v="ремонт внутридомовой инженерной системы холодного водоснабжения"/>
    <n v="387"/>
    <s v="пм"/>
    <n v="2710"/>
    <n v="1071213.6780000001"/>
    <n v="1048770"/>
    <n v="22443.678000000004"/>
    <n v="0"/>
  </r>
  <r>
    <x v="48"/>
    <n v="48184"/>
    <n v="48"/>
    <x v="4"/>
    <x v="0"/>
    <x v="48"/>
    <n v="1"/>
    <s v="ремонт внутридомовой инженерной системы водоотведения"/>
    <n v="168"/>
    <s v="пм"/>
    <n v="3100"/>
    <n v="531945.12"/>
    <n v="520800"/>
    <n v="11145.12"/>
    <n v="0"/>
  </r>
  <r>
    <x v="48"/>
    <n v="48187"/>
    <n v="48"/>
    <x v="4"/>
    <x v="0"/>
    <x v="48"/>
    <n v="1"/>
    <s v="ремонт фасада"/>
    <n v="200"/>
    <s v="м2"/>
    <n v="4186"/>
    <n v="855116.08"/>
    <n v="837200"/>
    <n v="17916.080000000002"/>
    <n v="0"/>
  </r>
  <r>
    <x v="48"/>
    <n v="48192"/>
    <n v="48"/>
    <x v="4"/>
    <x v="0"/>
    <x v="48"/>
    <n v="1"/>
    <s v="ремонт внутридомовой инженерной системы газоснабжения"/>
    <n v="145"/>
    <s v="пм"/>
    <n v="3576"/>
    <n v="529616.32799999998"/>
    <n v="518520"/>
    <n v="11096.328000000001"/>
    <n v="0"/>
  </r>
  <r>
    <x v="49"/>
    <n v="48208"/>
    <n v="49"/>
    <x v="4"/>
    <x v="0"/>
    <x v="49"/>
    <n v="1"/>
    <s v="ремонт подвального помещения"/>
    <n v="800"/>
    <s v="м2"/>
    <n v="3310"/>
    <n v="2704667.2"/>
    <n v="2648000"/>
    <n v="56667.200000000004"/>
    <n v="0"/>
  </r>
  <r>
    <x v="49"/>
    <n v="48214"/>
    <n v="49"/>
    <x v="4"/>
    <x v="0"/>
    <x v="49"/>
    <n v="1"/>
    <s v="ремонт внутридомовой инженерной системы электроснабжения"/>
    <n v="850"/>
    <s v="пм"/>
    <n v="1773"/>
    <n v="1539300.87"/>
    <n v="1507050"/>
    <n v="32250.870000000003"/>
    <n v="0"/>
  </r>
  <r>
    <x v="49"/>
    <n v="48213"/>
    <n v="49"/>
    <x v="4"/>
    <x v="0"/>
    <x v="49"/>
    <n v="1"/>
    <s v="ремонт внутридомовой инженерной системы горячего водоснабжения"/>
    <n v="280"/>
    <s v="пм"/>
    <n v="2710"/>
    <n v="775038.32"/>
    <n v="758800"/>
    <n v="16238.320000000002"/>
    <n v="0"/>
  </r>
  <r>
    <x v="49"/>
    <n v="48219"/>
    <n v="49"/>
    <x v="4"/>
    <x v="0"/>
    <x v="49"/>
    <n v="1"/>
    <s v="ремонт внутридомовой инженерной системы холодного водоснабжения"/>
    <n v="280"/>
    <s v="пм"/>
    <n v="2710"/>
    <n v="775038.32"/>
    <n v="758800"/>
    <n v="16238.320000000002"/>
    <n v="0"/>
  </r>
  <r>
    <x v="49"/>
    <n v="48206"/>
    <n v="49"/>
    <x v="4"/>
    <x v="0"/>
    <x v="49"/>
    <n v="1"/>
    <s v="ремонт внутридомовой инженерной системы водоотведения"/>
    <n v="65"/>
    <s v="пм"/>
    <n v="3100"/>
    <n v="205812.1"/>
    <n v="201500"/>
    <n v="4312.1000000000004"/>
    <n v="0"/>
  </r>
  <r>
    <x v="49"/>
    <n v="48212"/>
    <n v="49"/>
    <x v="4"/>
    <x v="0"/>
    <x v="49"/>
    <n v="1"/>
    <s v="ремонт внутридомовой инженерной системы газоснабжения"/>
    <n v="120"/>
    <s v="пм"/>
    <n v="3576"/>
    <n v="438303.16800000001"/>
    <n v="429120"/>
    <n v="9183.1680000000015"/>
    <n v="0"/>
  </r>
  <r>
    <x v="50"/>
    <n v="48231"/>
    <n v="50"/>
    <x v="4"/>
    <x v="0"/>
    <x v="50"/>
    <n v="1"/>
    <s v="ремонт внутридомовой инженерной системы газоснабжения"/>
    <n v="140"/>
    <s v="пм"/>
    <n v="3576"/>
    <n v="511353.696"/>
    <n v="500640"/>
    <n v="10713.696000000002"/>
    <n v="0"/>
  </r>
  <r>
    <x v="51"/>
    <n v="48231"/>
    <n v="51"/>
    <x v="4"/>
    <x v="0"/>
    <x v="51"/>
    <n v="1"/>
    <s v="ремонт внутридомовой инженерной системы электроснабжения"/>
    <n v="150"/>
    <s v="пм"/>
    <n v="1773"/>
    <n v="271641.33"/>
    <n v="265950"/>
    <n v="5691.3300000000008"/>
    <n v="0"/>
  </r>
  <r>
    <x v="52"/>
    <n v="48104"/>
    <n v="52"/>
    <x v="4"/>
    <x v="0"/>
    <x v="52"/>
    <n v="1"/>
    <s v="ремонт внутридомовой инженерной системы теплоснабжения"/>
    <n v="1756"/>
    <s v="пм"/>
    <n v="3127"/>
    <n v="5608519.6568"/>
    <n v="5491012"/>
    <n v="117507.65680000001"/>
    <n v="0"/>
  </r>
  <r>
    <x v="53"/>
    <n v="48361"/>
    <n v="53"/>
    <x v="4"/>
    <x v="0"/>
    <x v="53"/>
    <n v="1"/>
    <s v="ремонт внутридомовой инженерной системы газоснабжения"/>
    <n v="120"/>
    <s v="пм"/>
    <n v="3576"/>
    <n v="438303.16800000001"/>
    <n v="429120"/>
    <n v="9183.1680000000015"/>
    <n v="0"/>
  </r>
  <r>
    <x v="12"/>
    <n v="48382"/>
    <n v="54"/>
    <x v="4"/>
    <x v="0"/>
    <x v="12"/>
    <n v="1"/>
    <s v="ремонт фасада"/>
    <n v="300"/>
    <s v="м2"/>
    <n v="4186"/>
    <n v="1282674.1200000001"/>
    <n v="1255800"/>
    <n v="26874.120000000003"/>
    <n v="0"/>
  </r>
  <r>
    <x v="54"/>
    <n v="48491"/>
    <n v="55"/>
    <x v="4"/>
    <x v="0"/>
    <x v="54"/>
    <n v="1"/>
    <s v="ремонт внутридомовой инженерной системы газоснабжения"/>
    <n v="45"/>
    <s v="пм"/>
    <n v="3576"/>
    <n v="164363.68799999999"/>
    <n v="160920"/>
    <n v="3443.6880000000006"/>
    <n v="0"/>
  </r>
  <r>
    <x v="55"/>
    <n v="48519"/>
    <n v="56"/>
    <x v="4"/>
    <x v="0"/>
    <x v="55"/>
    <n v="1"/>
    <s v="ремонт фасада"/>
    <n v="2120"/>
    <s v="м2"/>
    <n v="4186"/>
    <n v="9064230.4480000008"/>
    <n v="8874320"/>
    <n v="189910.44800000003"/>
    <n v="0"/>
  </r>
  <r>
    <x v="55"/>
    <n v="48518"/>
    <n v="56"/>
    <x v="4"/>
    <x v="0"/>
    <x v="55"/>
    <n v="1"/>
    <s v="ремонт подвального помещения"/>
    <n v="176"/>
    <s v="м2"/>
    <n v="3310"/>
    <n v="595026.78399999999"/>
    <n v="582560"/>
    <n v="12466.784000000001"/>
    <n v="0"/>
  </r>
  <r>
    <x v="56"/>
    <n v="48532"/>
    <n v="57"/>
    <x v="4"/>
    <x v="0"/>
    <x v="56"/>
    <n v="4"/>
    <s v="ремонт внутридомовой инженерной системы газоснабжения"/>
    <n v="102"/>
    <s v="пм"/>
    <n v="3576"/>
    <n v="372557.69280000002"/>
    <n v="364752"/>
    <n v="7805.6928000000007"/>
    <n v="0"/>
  </r>
  <r>
    <x v="56"/>
    <n v="48533"/>
    <n v="57"/>
    <x v="4"/>
    <x v="0"/>
    <x v="56"/>
    <n v="4"/>
    <s v="ремонт подвального помещения"/>
    <n v="851.5"/>
    <s v="м2"/>
    <n v="3310"/>
    <n v="2878780.1510000001"/>
    <n v="2818465"/>
    <n v="60315.151000000005"/>
    <n v="0"/>
  </r>
  <r>
    <x v="56"/>
    <n v="48534"/>
    <n v="57"/>
    <x v="4"/>
    <x v="0"/>
    <x v="56"/>
    <n v="4"/>
    <s v="ремонт фасада"/>
    <n v="200"/>
    <s v="м2"/>
    <n v="4186"/>
    <n v="855116.08"/>
    <n v="837200"/>
    <n v="17916.080000000002"/>
    <n v="0"/>
  </r>
  <r>
    <x v="57"/>
    <n v="48585"/>
    <n v="58"/>
    <x v="4"/>
    <x v="0"/>
    <x v="57"/>
    <n v="1"/>
    <s v="ремонт внутридомовой инженерной системы горячего водоснабжения"/>
    <n v="510"/>
    <s v="пм"/>
    <n v="2710"/>
    <n v="1411676.94"/>
    <n v="1382100"/>
    <n v="29576.940000000002"/>
    <n v="0"/>
  </r>
  <r>
    <x v="57"/>
    <n v="48586"/>
    <n v="58"/>
    <x v="4"/>
    <x v="0"/>
    <x v="57"/>
    <n v="1"/>
    <s v="ремонт внутридомовой инженерной системы холодного водоснабжения"/>
    <n v="510"/>
    <s v="пм"/>
    <n v="2710"/>
    <n v="1411676.94"/>
    <n v="1382100"/>
    <n v="29576.940000000002"/>
    <n v="0"/>
  </r>
  <r>
    <x v="57"/>
    <n v="48589"/>
    <n v="58"/>
    <x v="4"/>
    <x v="0"/>
    <x v="57"/>
    <n v="1"/>
    <s v="ремонт фундамента"/>
    <n v="712.3"/>
    <s v="м2"/>
    <n v="5391"/>
    <n v="3922185.49902"/>
    <n v="3840009.3"/>
    <n v="82176.19902"/>
    <n v="0"/>
  </r>
  <r>
    <x v="58"/>
    <n v="48534"/>
    <n v="59"/>
    <x v="4"/>
    <x v="0"/>
    <x v="58"/>
    <n v="1"/>
    <s v="ремонт крыши"/>
    <n v="1608"/>
    <s v="м2"/>
    <n v="5084"/>
    <n v="8350018.5407999996"/>
    <n v="8175072"/>
    <n v="174946.54080000002"/>
    <n v="0"/>
  </r>
  <r>
    <x v="59"/>
    <n v="48635"/>
    <n v="60"/>
    <x v="4"/>
    <x v="0"/>
    <x v="59"/>
    <n v="1"/>
    <s v="ремонт внутридомовой инженерной системы газоснабжения"/>
    <n v="130"/>
    <s v="пм"/>
    <n v="3576"/>
    <n v="474828.43200000003"/>
    <n v="464880"/>
    <n v="9948.4320000000007"/>
    <n v="0"/>
  </r>
  <r>
    <x v="60"/>
    <n v="48701"/>
    <n v="61"/>
    <x v="4"/>
    <x v="0"/>
    <x v="60"/>
    <n v="1"/>
    <s v="ремонт внутридомовой инженерной системы газоснабжения"/>
    <n v="203"/>
    <s v="пм"/>
    <n v="3576"/>
    <n v="741462.85919999995"/>
    <n v="725928"/>
    <n v="15534.859200000003"/>
    <n v="0"/>
  </r>
  <r>
    <x v="60"/>
    <n v="48702"/>
    <n v="61"/>
    <x v="4"/>
    <x v="0"/>
    <x v="60"/>
    <n v="1"/>
    <s v="ремонт внутридомовой инженерной системы электроснабжения"/>
    <n v="95"/>
    <s v="пм"/>
    <n v="1773"/>
    <n v="172039.50899999999"/>
    <n v="168435"/>
    <n v="3604.5090000000005"/>
    <n v="0"/>
  </r>
  <r>
    <x v="15"/>
    <n v="48713"/>
    <n v="62"/>
    <x v="4"/>
    <x v="0"/>
    <x v="15"/>
    <n v="1"/>
    <s v="ремонт внутридомовой инженерной системы теплоснабжения"/>
    <n v="765"/>
    <s v="пм"/>
    <n v="3127"/>
    <n v="2443347.1170000001"/>
    <n v="2392155"/>
    <n v="51192.117000000006"/>
    <n v="0"/>
  </r>
  <r>
    <x v="15"/>
    <n v="48713"/>
    <n v="62"/>
    <x v="4"/>
    <x v="0"/>
    <x v="15"/>
    <n v="1"/>
    <s v="замена плоской крыши на скатную без цели жилого использования (чердак)"/>
    <n v="665"/>
    <s v="м2"/>
    <n v="8801"/>
    <n v="5977912.0310000004"/>
    <n v="5852665"/>
    <n v="125247.03100000002"/>
    <n v="0"/>
  </r>
  <r>
    <x v="61"/>
    <n v="48749"/>
    <n v="63"/>
    <x v="4"/>
    <x v="0"/>
    <x v="61"/>
    <n v="1"/>
    <s v="ремонт фасада"/>
    <n v="800"/>
    <s v="м2"/>
    <n v="4186"/>
    <n v="3420464.32"/>
    <n v="3348800"/>
    <n v="71664.320000000007"/>
    <n v="0"/>
  </r>
  <r>
    <x v="62"/>
    <n v="83250"/>
    <n v="64"/>
    <x v="4"/>
    <x v="0"/>
    <x v="62"/>
    <n v="1"/>
    <s v="ремонт внутридомовой инженерной системы электроснабжения"/>
    <n v="95"/>
    <s v="пм"/>
    <n v="1773"/>
    <n v="172039.50899999999"/>
    <n v="168435"/>
    <n v="3604.5090000000005"/>
    <n v="0"/>
  </r>
  <r>
    <x v="62"/>
    <n v="83250"/>
    <n v="64"/>
    <x v="4"/>
    <x v="0"/>
    <x v="62"/>
    <n v="1"/>
    <s v="ремонт внутридомовой инженерной системы теплоснабжения"/>
    <n v="864"/>
    <s v="пм"/>
    <n v="3127"/>
    <n v="2759544.9791999999"/>
    <n v="2701728"/>
    <n v="57816.979200000009"/>
    <n v="0"/>
  </r>
  <r>
    <x v="62"/>
    <n v="83249"/>
    <n v="64"/>
    <x v="4"/>
    <x v="0"/>
    <x v="62"/>
    <n v="1"/>
    <s v="ремонт внутридомовой инженерной системы газоснабжения"/>
    <n v="208"/>
    <s v="пм"/>
    <n v="3576"/>
    <n v="759725.49120000005"/>
    <n v="743808"/>
    <n v="15917.491200000002"/>
    <n v="0"/>
  </r>
  <r>
    <x v="63"/>
    <n v="48779"/>
    <n v="65"/>
    <x v="4"/>
    <x v="0"/>
    <x v="63"/>
    <n v="1"/>
    <s v="ремонт внутридомовой инженерной системы газоснабжения"/>
    <n v="644"/>
    <s v="пм"/>
    <n v="3576"/>
    <n v="2352227.0016000001"/>
    <n v="2302944"/>
    <n v="49283.001600000003"/>
    <n v="0"/>
  </r>
  <r>
    <x v="63"/>
    <n v="48787"/>
    <n v="65"/>
    <x v="4"/>
    <x v="0"/>
    <x v="63"/>
    <n v="1"/>
    <s v="ремонт фундамента"/>
    <n v="277.8"/>
    <s v="м2"/>
    <n v="5391"/>
    <n v="1529668.86372"/>
    <n v="1497619.8"/>
    <n v="32049.063720000006"/>
    <n v="0"/>
  </r>
  <r>
    <x v="64"/>
    <n v="48798"/>
    <n v="66"/>
    <x v="4"/>
    <x v="0"/>
    <x v="64"/>
    <n v="1"/>
    <s v="ремонт внутридомовой инженерной системы электроснабжения"/>
    <n v="125"/>
    <s v="пм"/>
    <n v="1773"/>
    <n v="226367.77499999999"/>
    <n v="221625"/>
    <n v="4742.7750000000005"/>
    <n v="0"/>
  </r>
  <r>
    <x v="64"/>
    <n v="48802"/>
    <n v="66"/>
    <x v="4"/>
    <x v="0"/>
    <x v="64"/>
    <n v="1"/>
    <s v="ремонт подвального помещения"/>
    <n v="523"/>
    <s v="м2"/>
    <n v="3310"/>
    <n v="1768176.182"/>
    <n v="1731130"/>
    <n v="37046.182000000001"/>
    <n v="0"/>
  </r>
  <r>
    <x v="64"/>
    <n v="48797"/>
    <n v="66"/>
    <x v="4"/>
    <x v="0"/>
    <x v="64"/>
    <n v="1"/>
    <s v="ремонт внутридомовой инженерной системы газоснабжения"/>
    <n v="355"/>
    <s v="пм"/>
    <n v="3576"/>
    <n v="1296646.872"/>
    <n v="1269480"/>
    <n v="27166.872000000003"/>
    <n v="0"/>
  </r>
  <r>
    <x v="65"/>
    <n v="48823"/>
    <n v="67"/>
    <x v="4"/>
    <x v="0"/>
    <x v="65"/>
    <n v="1"/>
    <s v="ремонт внутридомовой инженерной системы электроснабжения"/>
    <n v="175"/>
    <s v="пм"/>
    <n v="1773"/>
    <n v="316914.88500000001"/>
    <n v="310275"/>
    <n v="6639.8850000000011"/>
    <n v="0"/>
  </r>
  <r>
    <x v="65"/>
    <n v="48822"/>
    <n v="67"/>
    <x v="4"/>
    <x v="0"/>
    <x v="65"/>
    <n v="1"/>
    <s v="ремонт внутридомовой инженерной системы газоснабжения"/>
    <n v="422"/>
    <s v="пм"/>
    <n v="3576"/>
    <n v="1541366.1407999999"/>
    <n v="1509072"/>
    <n v="32294.140800000005"/>
    <n v="0"/>
  </r>
  <r>
    <x v="65"/>
    <n v="48817"/>
    <n v="67"/>
    <x v="4"/>
    <x v="0"/>
    <x v="65"/>
    <n v="1"/>
    <s v="ремонт подвального помещения"/>
    <n v="860.2"/>
    <s v="м2"/>
    <n v="3310"/>
    <n v="2908193.4068"/>
    <n v="2847262"/>
    <n v="60931.406800000004"/>
    <n v="0"/>
  </r>
  <r>
    <x v="66"/>
    <n v="48838"/>
    <n v="68"/>
    <x v="4"/>
    <x v="0"/>
    <x v="66"/>
    <n v="1"/>
    <s v="ремонт внутридомовой инженерной системы газоснабжения"/>
    <n v="241"/>
    <s v="пм"/>
    <n v="3576"/>
    <n v="880258.86239999998"/>
    <n v="861816"/>
    <n v="18442.862400000002"/>
    <n v="0"/>
  </r>
  <r>
    <x v="66"/>
    <n v="48832"/>
    <n v="68"/>
    <x v="4"/>
    <x v="0"/>
    <x v="66"/>
    <n v="1"/>
    <s v="ремонт фасада"/>
    <n v="371"/>
    <s v="м2"/>
    <n v="4186"/>
    <n v="1586240.3284"/>
    <n v="1553006"/>
    <n v="33234.328400000006"/>
    <n v="0"/>
  </r>
  <r>
    <x v="66"/>
    <n v="48843"/>
    <n v="68"/>
    <x v="4"/>
    <x v="0"/>
    <x v="66"/>
    <n v="1"/>
    <s v="установка приборов учета газа"/>
    <n v="1"/>
    <s v="шт."/>
    <n v="403592"/>
    <n v="412228.8688"/>
    <n v="403592"/>
    <n v="8636.8688000000002"/>
    <n v="0"/>
  </r>
  <r>
    <x v="67"/>
    <n v="48857"/>
    <n v="69"/>
    <x v="4"/>
    <x v="0"/>
    <x v="67"/>
    <n v="1"/>
    <s v="ремонт внутридомовой инженерной системы газоснабжения"/>
    <n v="180"/>
    <s v="пм"/>
    <n v="3576"/>
    <n v="657454.75199999998"/>
    <n v="643680"/>
    <n v="13774.752000000002"/>
    <n v="0"/>
  </r>
  <r>
    <x v="16"/>
    <n v="48861"/>
    <n v="70"/>
    <x v="4"/>
    <x v="0"/>
    <x v="16"/>
    <n v="1"/>
    <s v="ремонт внутридомовой инженерной системы теплоснабжения"/>
    <n v="765"/>
    <s v="пм"/>
    <n v="3127"/>
    <n v="2443347.1170000001"/>
    <n v="2392155"/>
    <n v="51192.117000000006"/>
    <n v="0"/>
  </r>
  <r>
    <x v="16"/>
    <n v="48862"/>
    <n v="70"/>
    <x v="4"/>
    <x v="0"/>
    <x v="16"/>
    <n v="1"/>
    <s v="ремонт внутридомовой инженерной системы холодного водоснабжения"/>
    <n v="225"/>
    <s v="пм"/>
    <n v="2710"/>
    <n v="622798.65"/>
    <n v="609750"/>
    <n v="13048.650000000001"/>
    <n v="0"/>
  </r>
  <r>
    <x v="16"/>
    <n v="48864"/>
    <n v="70"/>
    <x v="4"/>
    <x v="0"/>
    <x v="16"/>
    <n v="1"/>
    <s v="ремонт подвального помещения"/>
    <n v="540"/>
    <s v="м2"/>
    <n v="3310"/>
    <n v="1825650.36"/>
    <n v="1787400"/>
    <n v="38250.36"/>
    <n v="0"/>
  </r>
  <r>
    <x v="16"/>
    <n v="48860"/>
    <n v="70"/>
    <x v="4"/>
    <x v="0"/>
    <x v="16"/>
    <n v="1"/>
    <s v="ремонт внутридомовой инженерной системы водоотведения"/>
    <n v="190"/>
    <s v="пм"/>
    <n v="3100"/>
    <n v="601604.6"/>
    <n v="589000"/>
    <n v="12604.600000000002"/>
    <n v="0"/>
  </r>
  <r>
    <x v="16"/>
    <n v="48865"/>
    <n v="70"/>
    <x v="4"/>
    <x v="0"/>
    <x v="16"/>
    <n v="1"/>
    <s v="ремонт фасада"/>
    <n v="300"/>
    <s v="м2"/>
    <n v="4186"/>
    <n v="1282674.1200000001"/>
    <n v="1255800"/>
    <n v="26874.120000000003"/>
    <n v="0"/>
  </r>
  <r>
    <x v="16"/>
    <n v="48871"/>
    <n v="70"/>
    <x v="4"/>
    <x v="0"/>
    <x v="16"/>
    <n v="1"/>
    <s v="ремонт внутридомовой инженерной системы электроснабжения"/>
    <n v="150"/>
    <s v="пм"/>
    <n v="1773"/>
    <n v="271641.33"/>
    <n v="265950"/>
    <n v="5691.3300000000008"/>
    <n v="0"/>
  </r>
  <r>
    <x v="68"/>
    <n v="48883"/>
    <n v="71"/>
    <x v="4"/>
    <x v="0"/>
    <x v="68"/>
    <n v="1"/>
    <s v="ремонт внутридомовой инженерной системы электроснабжения"/>
    <n v="175"/>
    <s v="пм"/>
    <n v="1773"/>
    <n v="316914.88500000001"/>
    <n v="310275"/>
    <n v="6639.8850000000011"/>
    <n v="0"/>
  </r>
  <r>
    <x v="68"/>
    <n v="48882"/>
    <n v="71"/>
    <x v="4"/>
    <x v="0"/>
    <x v="68"/>
    <n v="1"/>
    <s v="ремонт внутридомовой инженерной системы газоснабжения"/>
    <n v="181"/>
    <s v="пм"/>
    <n v="3576"/>
    <n v="661107.27839999995"/>
    <n v="647256"/>
    <n v="13851.278400000001"/>
    <n v="0"/>
  </r>
  <r>
    <x v="68"/>
    <n v="48875"/>
    <n v="71"/>
    <x v="4"/>
    <x v="0"/>
    <x v="68"/>
    <n v="1"/>
    <s v="ремонт подвального помещения"/>
    <s v="359,1"/>
    <s v="м2"/>
    <n v="3310"/>
    <n v="1214057.4894000001"/>
    <n v="1188621"/>
    <n v="25436.489400000002"/>
    <n v="0"/>
  </r>
  <r>
    <x v="69"/>
    <n v="48898"/>
    <n v="72"/>
    <x v="4"/>
    <x v="0"/>
    <x v="69"/>
    <n v="1"/>
    <s v="ремонт внутридомовой инженерной системы газоснабжения"/>
    <n v="308"/>
    <s v="пм"/>
    <n v="3576"/>
    <n v="1124978.1311999999"/>
    <n v="1101408"/>
    <n v="23570.131200000003"/>
    <n v="0"/>
  </r>
  <r>
    <x v="69"/>
    <n v="48899"/>
    <n v="72"/>
    <x v="4"/>
    <x v="0"/>
    <x v="69"/>
    <n v="1"/>
    <s v="ремонт внутридомовой инженерной системы электроснабжения"/>
    <n v="316"/>
    <s v="пм"/>
    <n v="1773"/>
    <n v="572257.7352"/>
    <n v="560268"/>
    <n v="11989.735200000001"/>
    <n v="0"/>
  </r>
  <r>
    <x v="69"/>
    <n v="48899"/>
    <n v="72"/>
    <x v="4"/>
    <x v="0"/>
    <x v="69"/>
    <n v="1"/>
    <s v="ремонт внутридомовой инженерной системы водоотведения"/>
    <n v="170"/>
    <s v="пм"/>
    <n v="3100"/>
    <n v="538277.80000000005"/>
    <n v="527000"/>
    <n v="11277.800000000001"/>
    <n v="0"/>
  </r>
  <r>
    <x v="69"/>
    <n v="48899"/>
    <n v="72"/>
    <x v="4"/>
    <x v="0"/>
    <x v="69"/>
    <n v="1"/>
    <s v="ремонт внутридомовой инженерной системы теплоснабжения"/>
    <n v="750"/>
    <s v="пм"/>
    <n v="3127"/>
    <n v="2395438.35"/>
    <n v="2345250"/>
    <n v="50188.350000000006"/>
    <n v="0"/>
  </r>
  <r>
    <x v="70"/>
    <n v="48912"/>
    <n v="73"/>
    <x v="4"/>
    <x v="0"/>
    <x v="70"/>
    <n v="1"/>
    <s v="ремонт внутридомовой инженерной системы электроснабжения"/>
    <n v="180"/>
    <s v="пм"/>
    <n v="1773"/>
    <n v="325969.59600000002"/>
    <n v="319140"/>
    <n v="6829.5960000000005"/>
    <n v="0"/>
  </r>
  <r>
    <x v="70"/>
    <n v="48910"/>
    <n v="73"/>
    <x v="4"/>
    <x v="0"/>
    <x v="70"/>
    <n v="1"/>
    <s v="ремонт внутридомовой инженерной системы газоснабжения"/>
    <n v="102"/>
    <s v="пм"/>
    <n v="3576"/>
    <n v="372557.69280000002"/>
    <n v="364752"/>
    <n v="7805.6928000000007"/>
    <n v="0"/>
  </r>
  <r>
    <x v="71"/>
    <n v="48923"/>
    <n v="74"/>
    <x v="4"/>
    <x v="0"/>
    <x v="71"/>
    <n v="1"/>
    <s v="ремонт внутридомовой инженерной системы газоснабжения"/>
    <n v="200"/>
    <s v="пм"/>
    <n v="3576"/>
    <n v="730505.28"/>
    <n v="715200"/>
    <n v="15305.280000000002"/>
    <n v="0"/>
  </r>
  <r>
    <x v="72"/>
    <n v="48929"/>
    <n v="75"/>
    <x v="4"/>
    <x v="0"/>
    <x v="72"/>
    <n v="1"/>
    <s v="ремонт подвального помещения"/>
    <n v="636"/>
    <s v="м2"/>
    <n v="3310"/>
    <n v="2150210.4240000001"/>
    <n v="2105160"/>
    <n v="45050.424000000006"/>
    <n v="0"/>
  </r>
  <r>
    <x v="72"/>
    <n v="48928"/>
    <n v="75"/>
    <x v="4"/>
    <x v="0"/>
    <x v="72"/>
    <n v="1"/>
    <s v="ремонт внутридомовой инженерной системы холодного водоснабжения"/>
    <s v="300"/>
    <s v="пм"/>
    <n v="2710"/>
    <n v="830398.2"/>
    <n v="813000"/>
    <n v="17398.2"/>
    <n v="0"/>
  </r>
  <r>
    <x v="72"/>
    <n v="48927"/>
    <n v="75"/>
    <x v="4"/>
    <x v="0"/>
    <x v="72"/>
    <n v="1"/>
    <s v="ремонт внутридомовой инженерной системы теплоснабжения"/>
    <n v="1020"/>
    <s v="пм"/>
    <n v="3127"/>
    <n v="3257796.156"/>
    <n v="3189540"/>
    <n v="68256.156000000003"/>
    <n v="0"/>
  </r>
  <r>
    <x v="72"/>
    <n v="48926"/>
    <n v="75"/>
    <x v="4"/>
    <x v="0"/>
    <x v="72"/>
    <n v="1"/>
    <s v="ремонт внутридомовой инженерной системы газоснабжения"/>
    <n v="180"/>
    <s v="пм"/>
    <n v="3576"/>
    <n v="657454.75199999998"/>
    <n v="643680"/>
    <n v="13774.752000000002"/>
    <n v="0"/>
  </r>
  <r>
    <x v="73"/>
    <n v="48949"/>
    <n v="76"/>
    <x v="4"/>
    <x v="0"/>
    <x v="73"/>
    <n v="1"/>
    <s v="ремонт внутридомовой инженерной системы электроснабжения"/>
    <n v="416"/>
    <s v="пм"/>
    <n v="1773"/>
    <n v="753351.95519999997"/>
    <n v="737568"/>
    <n v="15783.955200000002"/>
    <n v="0"/>
  </r>
  <r>
    <x v="73"/>
    <n v="48948"/>
    <n v="76"/>
    <x v="4"/>
    <x v="0"/>
    <x v="73"/>
    <n v="1"/>
    <s v="ремонт внутридомовой инженерной системы газоснабжения"/>
    <n v="420"/>
    <s v="пм"/>
    <n v="3576"/>
    <n v="1534061.088"/>
    <n v="1501920"/>
    <n v="32141.088000000003"/>
    <n v="0"/>
  </r>
  <r>
    <x v="74"/>
    <n v="48959"/>
    <n v="77"/>
    <x v="4"/>
    <x v="0"/>
    <x v="74"/>
    <n v="1"/>
    <s v="ремонт подвального помещения"/>
    <n v="642.70000000000005"/>
    <s v="м2"/>
    <n v="3310"/>
    <n v="2172862.0118"/>
    <n v="2127337"/>
    <n v="45525.011800000007"/>
    <n v="0"/>
  </r>
  <r>
    <x v="74"/>
    <n v="48956"/>
    <n v="77"/>
    <x v="4"/>
    <x v="0"/>
    <x v="74"/>
    <n v="1"/>
    <s v="ремонт внутридомовой инженерной системы холодного водоснабжения"/>
    <n v="300"/>
    <s v="м2"/>
    <n v="2710"/>
    <n v="830398.2"/>
    <n v="813000"/>
    <n v="17398.2"/>
    <n v="0"/>
  </r>
  <r>
    <x v="74"/>
    <n v="48955"/>
    <n v="77"/>
    <x v="4"/>
    <x v="0"/>
    <x v="74"/>
    <n v="1"/>
    <s v="ремонт внутридомовой инженерной системы теплоснабжения"/>
    <n v="1015"/>
    <s v="пм"/>
    <n v="3127"/>
    <n v="3241826.5669999998"/>
    <n v="3173905"/>
    <n v="67921.56700000001"/>
    <n v="0"/>
  </r>
  <r>
    <x v="74"/>
    <n v="48953"/>
    <n v="77"/>
    <x v="4"/>
    <x v="0"/>
    <x v="74"/>
    <n v="1"/>
    <s v="ремонт внутридомовой инженерной системы водоотведения"/>
    <n v="280"/>
    <s v="пм"/>
    <n v="3100"/>
    <n v="886575.2"/>
    <n v="868000"/>
    <n v="18575.2"/>
    <n v="0"/>
  </r>
  <r>
    <x v="74"/>
    <n v="48954"/>
    <n v="77"/>
    <x v="4"/>
    <x v="0"/>
    <x v="74"/>
    <n v="1"/>
    <s v="ремонт внутридомовой инженерной системы газоснабжения"/>
    <n v="175"/>
    <s v="пм"/>
    <n v="3576"/>
    <n v="639192.12"/>
    <n v="625800"/>
    <n v="13392.12"/>
    <n v="0"/>
  </r>
  <r>
    <x v="74"/>
    <n v="48957"/>
    <n v="77"/>
    <x v="4"/>
    <x v="0"/>
    <x v="74"/>
    <n v="1"/>
    <s v="ремонт внутридомовой инженерной системы электроснабжения"/>
    <n v="220"/>
    <s v="пм"/>
    <n v="1773"/>
    <n v="398407.28399999999"/>
    <n v="390060"/>
    <n v="8347.2840000000015"/>
    <n v="0"/>
  </r>
  <r>
    <x v="74"/>
    <n v="48952"/>
    <n v="77"/>
    <x v="4"/>
    <x v="0"/>
    <x v="74"/>
    <n v="1"/>
    <s v="ремонт фасада"/>
    <n v="300"/>
    <s v="м2"/>
    <n v="4186"/>
    <n v="1282674.1200000001"/>
    <n v="1255800"/>
    <n v="26874.120000000003"/>
    <n v="0"/>
  </r>
  <r>
    <x v="74"/>
    <n v="48958"/>
    <n v="77"/>
    <x v="4"/>
    <x v="0"/>
    <x v="74"/>
    <n v="1"/>
    <s v="ремонт крыши"/>
    <n v="856"/>
    <s v="м2"/>
    <n v="5084"/>
    <n v="4445034.7456"/>
    <n v="4351904"/>
    <n v="93130.745600000009"/>
    <n v="0"/>
  </r>
  <r>
    <x v="75"/>
    <n v="48974"/>
    <n v="78"/>
    <x v="4"/>
    <x v="0"/>
    <x v="75"/>
    <n v="1"/>
    <s v="ремонт внутридомовой инженерной системы электроснабжения"/>
    <n v="1058"/>
    <s v="пм"/>
    <n v="1773"/>
    <n v="1915976.8476"/>
    <n v="1875834"/>
    <n v="40142.847600000001"/>
    <n v="0"/>
  </r>
  <r>
    <x v="75"/>
    <n v="48973"/>
    <n v="78"/>
    <x v="4"/>
    <x v="0"/>
    <x v="75"/>
    <n v="1"/>
    <s v="ремонт внутридомовой инженерной системы газоснабжения"/>
    <n v="155"/>
    <s v="пм"/>
    <n v="3576"/>
    <n v="566141.59199999995"/>
    <n v="554280"/>
    <n v="11861.592000000001"/>
    <n v="0"/>
  </r>
  <r>
    <x v="75"/>
    <n v="48965"/>
    <n v="78"/>
    <x v="4"/>
    <x v="0"/>
    <x v="75"/>
    <n v="1"/>
    <s v="ремонт внутридомовой инженерной системы горячего водоснабжения"/>
    <n v="461"/>
    <s v="пм"/>
    <n v="2710"/>
    <n v="1276045.2339999999"/>
    <n v="1249310"/>
    <n v="26735.234000000004"/>
    <n v="0"/>
  </r>
  <r>
    <x v="75"/>
    <n v="48967"/>
    <n v="78"/>
    <x v="4"/>
    <x v="0"/>
    <x v="75"/>
    <n v="1"/>
    <s v="ремонт внутридомовой инженерной системы холодного водоснабжения"/>
    <n v="450"/>
    <s v="пм"/>
    <n v="2710"/>
    <n v="1245597.3"/>
    <n v="1219500"/>
    <n v="26097.300000000003"/>
    <n v="0"/>
  </r>
  <r>
    <x v="75"/>
    <n v="48966"/>
    <n v="78"/>
    <x v="4"/>
    <x v="0"/>
    <x v="75"/>
    <n v="1"/>
    <s v="ремонт внутридомовой инженерной системы теплоснабжения"/>
    <n v="1058"/>
    <s v="пм"/>
    <n v="3127"/>
    <n v="3379165.0323999999"/>
    <n v="3308366"/>
    <n v="70799.032400000011"/>
    <n v="0"/>
  </r>
  <r>
    <x v="75"/>
    <n v="48968"/>
    <n v="78"/>
    <x v="4"/>
    <x v="0"/>
    <x v="75"/>
    <n v="1"/>
    <s v="ремонт крыши"/>
    <n v="908.5"/>
    <s v="м2"/>
    <n v="5084"/>
    <n v="4717656.6195999999"/>
    <n v="4618814"/>
    <n v="98842.619600000005"/>
    <n v="0"/>
  </r>
  <r>
    <x v="75"/>
    <n v="48964"/>
    <n v="78"/>
    <x v="4"/>
    <x v="0"/>
    <x v="75"/>
    <n v="1"/>
    <s v="ремонт внутридомовой инженерной системы водоотведения"/>
    <n v="228"/>
    <s v="пм"/>
    <n v="3100"/>
    <n v="721925.52"/>
    <n v="706800"/>
    <n v="15125.520000000002"/>
    <n v="0"/>
  </r>
  <r>
    <x v="75"/>
    <n v="48978"/>
    <n v="78"/>
    <x v="4"/>
    <x v="0"/>
    <x v="75"/>
    <n v="1"/>
    <s v="ремонт фасада"/>
    <n v="300"/>
    <s v="м2"/>
    <n v="4186"/>
    <n v="1282674.1200000001"/>
    <n v="1255800"/>
    <n v="26874.120000000003"/>
    <n v="0"/>
  </r>
  <r>
    <x v="75"/>
    <n v="48977"/>
    <n v="78"/>
    <x v="4"/>
    <x v="0"/>
    <x v="75"/>
    <n v="1"/>
    <s v="ремонт подвального помещения"/>
    <n v="790"/>
    <s v="м2"/>
    <n v="3310"/>
    <n v="2670858.86"/>
    <n v="2614900"/>
    <n v="55958.860000000008"/>
    <n v="0"/>
  </r>
  <r>
    <x v="76"/>
    <n v="49005"/>
    <n v="79"/>
    <x v="4"/>
    <x v="0"/>
    <x v="76"/>
    <n v="1"/>
    <s v="ремонт внутридомовой инженерной системы холодного водоснабжения"/>
    <n v="24"/>
    <s v="пм"/>
    <n v="2710"/>
    <n v="66431.856"/>
    <n v="65040"/>
    <n v="1391.8560000000002"/>
    <n v="0"/>
  </r>
  <r>
    <x v="76"/>
    <n v="49006"/>
    <n v="79"/>
    <x v="4"/>
    <x v="0"/>
    <x v="76"/>
    <n v="1"/>
    <s v="ремонт внутридомовой инженерной системы электроснабжения"/>
    <n v="30"/>
    <s v="пм"/>
    <n v="1773"/>
    <n v="54328.266000000003"/>
    <n v="53190"/>
    <n v="1138.2660000000001"/>
    <n v="0"/>
  </r>
  <r>
    <x v="76"/>
    <n v="49004"/>
    <n v="79"/>
    <x v="4"/>
    <x v="0"/>
    <x v="76"/>
    <n v="1"/>
    <s v="ремонт внутридомовой инженерной системы теплоснабжения"/>
    <n v="240"/>
    <s v="пм"/>
    <n v="3127"/>
    <n v="766540.272"/>
    <n v="750480"/>
    <n v="16060.272000000003"/>
    <n v="0"/>
  </r>
  <r>
    <x v="76"/>
    <n v="49003"/>
    <n v="79"/>
    <x v="4"/>
    <x v="0"/>
    <x v="76"/>
    <n v="1"/>
    <s v="ремонт внутридомовой инженерной системы водоотведения"/>
    <n v="27"/>
    <s v="пм"/>
    <n v="3100"/>
    <n v="85491.18"/>
    <n v="83700"/>
    <n v="1791.1800000000003"/>
    <n v="0"/>
  </r>
  <r>
    <x v="77"/>
    <n v="49170"/>
    <n v="80"/>
    <x v="4"/>
    <x v="0"/>
    <x v="77"/>
    <n v="1"/>
    <s v="ремонт фундамента"/>
    <n v="97.1"/>
    <s v="м2"/>
    <n v="5391"/>
    <n v="534668.27454000001"/>
    <n v="523466.1"/>
    <n v="11202.17454"/>
    <n v="0"/>
  </r>
  <r>
    <x v="78"/>
    <n v="49054"/>
    <n v="81"/>
    <x v="4"/>
    <x v="0"/>
    <x v="78"/>
    <n v="1"/>
    <s v="ремонт фасада"/>
    <n v="400"/>
    <s v="м2"/>
    <n v="4186"/>
    <n v="1710232.16"/>
    <n v="1674400"/>
    <n v="35832.160000000003"/>
    <n v="0"/>
  </r>
  <r>
    <x v="79"/>
    <n v="49085"/>
    <n v="82"/>
    <x v="4"/>
    <x v="0"/>
    <x v="79"/>
    <n v="5"/>
    <s v="ремонт внутридомовой инженерной системы холодного водоснабжения"/>
    <n v="278"/>
    <s v="пм"/>
    <n v="2710"/>
    <n v="769502.33200000005"/>
    <n v="753380"/>
    <n v="16122.332000000002"/>
    <n v="0"/>
  </r>
  <r>
    <x v="79"/>
    <n v="49086"/>
    <n v="82"/>
    <x v="4"/>
    <x v="0"/>
    <x v="79"/>
    <n v="5"/>
    <s v="ремонт внутридомовой инженерной системы электроснабжения"/>
    <n v="232"/>
    <s v="пм"/>
    <n v="1773"/>
    <n v="420138.59039999999"/>
    <n v="411336"/>
    <n v="8802.590400000001"/>
    <n v="0"/>
  </r>
  <r>
    <x v="79"/>
    <n v="49088"/>
    <n v="82"/>
    <x v="4"/>
    <x v="0"/>
    <x v="79"/>
    <n v="5"/>
    <s v="ремонт подвального помещения"/>
    <n v="526"/>
    <s v="м2"/>
    <n v="3310"/>
    <n v="1778318.6839999999"/>
    <n v="1741060"/>
    <n v="37258.684000000001"/>
    <n v="0"/>
  </r>
  <r>
    <x v="79"/>
    <n v="49087"/>
    <n v="82"/>
    <x v="4"/>
    <x v="0"/>
    <x v="79"/>
    <n v="5"/>
    <s v="ремонт крыши"/>
    <n v="866"/>
    <s v="м2"/>
    <n v="5084"/>
    <n v="4496962.7215999998"/>
    <n v="4402744"/>
    <n v="94218.721600000004"/>
    <n v="0"/>
  </r>
  <r>
    <x v="79"/>
    <n v="49081"/>
    <n v="82"/>
    <x v="4"/>
    <x v="0"/>
    <x v="79"/>
    <n v="5"/>
    <s v="ремонт внутридомовой инженерной системы газоснабжения"/>
    <n v="153"/>
    <s v="пм"/>
    <n v="3576"/>
    <n v="558836.5392"/>
    <n v="547128"/>
    <n v="11708.539200000001"/>
    <n v="0"/>
  </r>
  <r>
    <x v="17"/>
    <n v="49090"/>
    <n v="83"/>
    <x v="4"/>
    <x v="0"/>
    <x v="17"/>
    <n v="1"/>
    <s v="ремонт внутридомовой инженерной системы газоснабжения"/>
    <n v="560"/>
    <s v="пм"/>
    <n v="3576"/>
    <n v="2045414.784"/>
    <n v="2002560"/>
    <n v="42854.784000000007"/>
    <n v="0"/>
  </r>
  <r>
    <x v="17"/>
    <n v="49091"/>
    <n v="83"/>
    <x v="4"/>
    <x v="0"/>
    <x v="17"/>
    <n v="1"/>
    <s v="ремонт внутридомовой инженерной системы электроснабжения"/>
    <n v="210"/>
    <s v="пм"/>
    <n v="1773"/>
    <n v="380297.86200000002"/>
    <n v="372330"/>
    <n v="7967.862000000001"/>
    <n v="0"/>
  </r>
  <r>
    <x v="17"/>
    <n v="49092"/>
    <n v="82"/>
    <x v="4"/>
    <x v="0"/>
    <x v="17"/>
    <n v="1"/>
    <s v="ремонт подвального помещения"/>
    <n v="1634"/>
    <s v="м2"/>
    <n v="3310"/>
    <n v="5524282.7560000001"/>
    <n v="5408540"/>
    <n v="115742.75600000001"/>
    <n v="0"/>
  </r>
  <r>
    <x v="4"/>
    <n v="49103"/>
    <n v="84"/>
    <x v="4"/>
    <x v="0"/>
    <x v="4"/>
    <n v="1"/>
    <s v="ремонт фасада"/>
    <n v="6110"/>
    <s v="м2"/>
    <n v="4186"/>
    <n v="26123796.243999999"/>
    <n v="25576460"/>
    <n v="547336.24400000006"/>
    <n v="0"/>
  </r>
  <r>
    <x v="4"/>
    <n v="49102"/>
    <n v="84"/>
    <x v="4"/>
    <x v="0"/>
    <x v="4"/>
    <n v="1"/>
    <s v="ремонт внутридомовой инженерной системы холодного водоснабжения"/>
    <n v="725"/>
    <s v="пм"/>
    <n v="2710"/>
    <n v="2006795.65"/>
    <n v="1964750"/>
    <n v="42045.65"/>
    <n v="0"/>
  </r>
  <r>
    <x v="4"/>
    <n v="49101"/>
    <n v="84"/>
    <x v="4"/>
    <x v="0"/>
    <x v="4"/>
    <n v="1"/>
    <s v="ремонт внутридомовой инженерной системы теплоснабжения"/>
    <n v="3638"/>
    <s v="пм"/>
    <n v="3127"/>
    <n v="11619472.9564"/>
    <n v="11376026"/>
    <n v="243446.95640000002"/>
    <n v="0"/>
  </r>
  <r>
    <x v="4"/>
    <n v="49101"/>
    <n v="84"/>
    <x v="4"/>
    <x v="0"/>
    <x v="4"/>
    <n v="1"/>
    <s v="ремонт подвального помещения"/>
    <n v="1978"/>
    <s v="м2"/>
    <n v="3310"/>
    <n v="6687289.6519999998"/>
    <n v="6547180"/>
    <n v="140109.652"/>
    <n v="0"/>
  </r>
  <r>
    <x v="4"/>
    <n v="49101"/>
    <n v="84"/>
    <x v="4"/>
    <x v="0"/>
    <x v="4"/>
    <n v="1"/>
    <s v="ремонт фундамента"/>
    <n v="332"/>
    <s v="м2"/>
    <n v="5391"/>
    <n v="1828113.9768000001"/>
    <n v="1789812"/>
    <n v="38301.976800000004"/>
    <n v="0"/>
  </r>
  <r>
    <x v="4"/>
    <n v="49100"/>
    <n v="84"/>
    <x v="4"/>
    <x v="0"/>
    <x v="4"/>
    <n v="1"/>
    <s v="ремонт внутридомовой инженерной системы газоснабжения"/>
    <n v="710"/>
    <s v="пм"/>
    <n v="3576"/>
    <n v="2593293.7439999999"/>
    <n v="2538960"/>
    <n v="54333.744000000006"/>
    <n v="0"/>
  </r>
  <r>
    <x v="80"/>
    <n v="49121"/>
    <n v="85"/>
    <x v="4"/>
    <x v="0"/>
    <x v="80"/>
    <n v="1"/>
    <s v="ремонт внутридомовой инженерной системы электроснабжения"/>
    <n v="65"/>
    <s v="пм"/>
    <n v="1773"/>
    <n v="117711.243"/>
    <n v="115245"/>
    <n v="2466.2430000000004"/>
    <n v="0"/>
  </r>
  <r>
    <x v="80"/>
    <n v="49120"/>
    <n v="85"/>
    <x v="4"/>
    <x v="0"/>
    <x v="80"/>
    <n v="1"/>
    <s v="ремонт внутридомовой инженерной системы газоснабжения"/>
    <n v="150"/>
    <s v="пм"/>
    <n v="3576"/>
    <n v="547878.96"/>
    <n v="536400"/>
    <n v="11478.960000000001"/>
    <n v="0"/>
  </r>
  <r>
    <x v="18"/>
    <n v="49124"/>
    <n v="86"/>
    <x v="4"/>
    <x v="0"/>
    <x v="18"/>
    <n v="1"/>
    <s v="ремонт внутридомовой инженерной системы газоснабжения"/>
    <n v="200"/>
    <s v="пм"/>
    <n v="3576"/>
    <n v="730505.28"/>
    <n v="715200"/>
    <n v="15305.280000000002"/>
    <n v="0"/>
  </r>
  <r>
    <x v="18"/>
    <n v="49127"/>
    <n v="86"/>
    <x v="4"/>
    <x v="0"/>
    <x v="18"/>
    <n v="1"/>
    <s v="ремонт подвального помещения"/>
    <n v="313.89999999999998"/>
    <s v="м2"/>
    <n v="3310"/>
    <n v="1061243.7925999998"/>
    <n v="1039008.9999999999"/>
    <n v="22234.792600000001"/>
    <n v="0"/>
  </r>
  <r>
    <x v="18"/>
    <n v="49125"/>
    <n v="86"/>
    <x v="4"/>
    <x v="0"/>
    <x v="18"/>
    <n v="1"/>
    <s v="ремонт внутридомовой инженерной системы электроснабжения"/>
    <n v="80"/>
    <s v="пм"/>
    <n v="1773"/>
    <n v="144875.37599999999"/>
    <n v="141840"/>
    <n v="3035.3760000000002"/>
    <n v="0"/>
  </r>
  <r>
    <x v="18"/>
    <n v="49128"/>
    <n v="86"/>
    <x v="4"/>
    <x v="0"/>
    <x v="18"/>
    <n v="1"/>
    <s v="ремонт фасада"/>
    <n v="200"/>
    <s v="м2"/>
    <n v="4186"/>
    <n v="855116.08"/>
    <n v="837200"/>
    <n v="17916.080000000002"/>
    <n v="0"/>
  </r>
  <r>
    <x v="81"/>
    <n v="49051"/>
    <n v="87"/>
    <x v="4"/>
    <x v="0"/>
    <x v="81"/>
    <n v="1"/>
    <s v="ремонт внутридомовой инженерной системы электроснабжения"/>
    <n v="45"/>
    <s v="пм"/>
    <n v="1773"/>
    <n v="81492.399000000005"/>
    <n v="79785"/>
    <n v="1707.3990000000001"/>
    <n v="0"/>
  </r>
  <r>
    <x v="81"/>
    <n v="49050"/>
    <n v="87"/>
    <x v="4"/>
    <x v="0"/>
    <x v="81"/>
    <n v="1"/>
    <s v="ремонт внутридомовой инженерной системы газоснабжения"/>
    <n v="50"/>
    <s v="пм"/>
    <n v="3576"/>
    <n v="182626.32"/>
    <n v="178800"/>
    <n v="3826.3200000000006"/>
    <n v="0"/>
  </r>
  <r>
    <x v="82"/>
    <n v="50820"/>
    <n v="88"/>
    <x v="4"/>
    <x v="0"/>
    <x v="82"/>
    <n v="1"/>
    <s v="ремонт крыши"/>
    <n v="1886"/>
    <s v="м2"/>
    <n v="5084"/>
    <n v="9793616.2736000009"/>
    <n v="9588424"/>
    <n v="205192.27360000001"/>
    <n v="0"/>
  </r>
  <r>
    <x v="19"/>
    <n v="50820"/>
    <n v="89"/>
    <x v="4"/>
    <x v="0"/>
    <x v="19"/>
    <n v="1"/>
    <s v="ремонт фасада"/>
    <n v="360"/>
    <s v="м2"/>
    <n v="4186"/>
    <n v="1539208.9439999999"/>
    <n v="1506960"/>
    <n v="32248.944000000003"/>
    <n v="0"/>
  </r>
  <r>
    <x v="20"/>
    <n v="50785"/>
    <n v="90"/>
    <x v="4"/>
    <x v="0"/>
    <x v="20"/>
    <n v="1"/>
    <s v="ремонт внутридомовой инженерной системы холодного водоснабжения"/>
    <n v="318"/>
    <s v="пм"/>
    <n v="2710"/>
    <n v="880222.09199999995"/>
    <n v="861780"/>
    <n v="18442.092000000001"/>
    <n v="0"/>
  </r>
  <r>
    <x v="20"/>
    <n v="50783"/>
    <n v="90"/>
    <x v="4"/>
    <x v="0"/>
    <x v="20"/>
    <n v="1"/>
    <s v="ремонт внутридомовой инженерной системы газоснабжения"/>
    <n v="529"/>
    <s v="пм"/>
    <n v="3576"/>
    <n v="1932186.4656"/>
    <n v="1891704"/>
    <n v="40482.465600000003"/>
    <n v="0"/>
  </r>
  <r>
    <x v="20"/>
    <n v="50784"/>
    <n v="90"/>
    <x v="4"/>
    <x v="0"/>
    <x v="20"/>
    <n v="1"/>
    <s v="ремонт внутридомовой инженерной системы теплоснабжения"/>
    <n v="1766"/>
    <s v="пм"/>
    <n v="3127"/>
    <n v="5640458.8348000003"/>
    <n v="5522282"/>
    <n v="118176.83480000001"/>
    <n v="0"/>
  </r>
  <r>
    <x v="20"/>
    <n v="50788"/>
    <n v="90"/>
    <x v="4"/>
    <x v="0"/>
    <x v="20"/>
    <n v="1"/>
    <s v="ремонт подвального помещения"/>
    <n v="900"/>
    <s v="м2"/>
    <n v="3310"/>
    <n v="3042750.6"/>
    <n v="2979000"/>
    <n v="63750.600000000006"/>
    <n v="0"/>
  </r>
  <r>
    <x v="20"/>
    <n v="50786"/>
    <n v="90"/>
    <x v="4"/>
    <x v="0"/>
    <x v="20"/>
    <n v="1"/>
    <s v="ремонт внутридомовой инженерной системы электроснабжения"/>
    <n v="95"/>
    <s v="пм"/>
    <n v="1773"/>
    <n v="172039.50899999999"/>
    <n v="168435"/>
    <n v="3604.5090000000005"/>
    <n v="0"/>
  </r>
  <r>
    <x v="20"/>
    <n v="50789"/>
    <n v="90"/>
    <x v="4"/>
    <x v="0"/>
    <x v="20"/>
    <n v="1"/>
    <s v="ремонт фасада"/>
    <n v="400"/>
    <s v="м2"/>
    <n v="4186"/>
    <n v="1710232.16"/>
    <n v="1674400"/>
    <n v="35832.160000000003"/>
    <n v="0"/>
  </r>
  <r>
    <x v="20"/>
    <n v="50782"/>
    <n v="90"/>
    <x v="4"/>
    <x v="0"/>
    <x v="20"/>
    <n v="1"/>
    <s v="ремонт внутридомовой инженерной системы водоотведения"/>
    <n v="415"/>
    <s v="пм"/>
    <n v="3100"/>
    <n v="1314031.1000000001"/>
    <n v="1286500"/>
    <n v="27531.100000000002"/>
    <n v="0"/>
  </r>
  <r>
    <x v="83"/>
    <n v="50820"/>
    <n v="91"/>
    <x v="4"/>
    <x v="0"/>
    <x v="83"/>
    <n v="1"/>
    <s v="ремонт внутридомовой инженерной системы газоснабжения"/>
    <n v="100"/>
    <s v="пм"/>
    <n v="3576"/>
    <n v="365252.64"/>
    <n v="357600"/>
    <n v="7652.6400000000012"/>
    <n v="0"/>
  </r>
  <r>
    <x v="84"/>
    <n v="50982"/>
    <n v="92"/>
    <x v="4"/>
    <x v="0"/>
    <x v="84"/>
    <n v="1"/>
    <s v="ремонт подвального помещения"/>
    <n v="859"/>
    <s v="м2"/>
    <n v="3310"/>
    <n v="2904136.406"/>
    <n v="2843290"/>
    <n v="60846.40600000001"/>
    <n v="0"/>
  </r>
  <r>
    <x v="84"/>
    <n v="50987"/>
    <n v="92"/>
    <x v="4"/>
    <x v="0"/>
    <x v="84"/>
    <n v="1"/>
    <s v="ремонт внутридомовой инженерной системы газоснабжения"/>
    <n v="171"/>
    <s v="пм"/>
    <n v="3576"/>
    <n v="624582.01439999999"/>
    <n v="611496"/>
    <n v="13086.014400000002"/>
    <n v="0"/>
  </r>
  <r>
    <x v="84"/>
    <n v="50990"/>
    <n v="92"/>
    <x v="4"/>
    <x v="0"/>
    <x v="84"/>
    <n v="1"/>
    <s v="ремонт внутридомовой инженерной системы электроснабжения"/>
    <n v="155"/>
    <s v="пм"/>
    <n v="1773"/>
    <n v="280696.04100000003"/>
    <n v="274815"/>
    <n v="5881.0410000000011"/>
    <n v="0"/>
  </r>
  <r>
    <x v="84"/>
    <n v="50983"/>
    <n v="92"/>
    <x v="4"/>
    <x v="0"/>
    <x v="84"/>
    <n v="1"/>
    <s v="ремонт фасада"/>
    <n v="400"/>
    <s v="м2"/>
    <n v="4186"/>
    <n v="1710232.16"/>
    <n v="1674400"/>
    <n v="35832.160000000003"/>
    <n v="0"/>
  </r>
  <r>
    <x v="85"/>
    <n v="83278"/>
    <n v="93"/>
    <x v="4"/>
    <x v="0"/>
    <x v="85"/>
    <n v="1"/>
    <s v="ремонт подвального помещения"/>
    <n v="421.9"/>
    <s v="м2"/>
    <n v="3310"/>
    <n v="1426373.8646"/>
    <n v="1396489"/>
    <n v="29884.864600000004"/>
    <n v="0"/>
  </r>
  <r>
    <x v="85"/>
    <n v="83277"/>
    <n v="93"/>
    <x v="4"/>
    <x v="0"/>
    <x v="85"/>
    <n v="1"/>
    <s v="ремонт фасада"/>
    <n v="200"/>
    <s v="м2"/>
    <n v="4186"/>
    <n v="855116.08"/>
    <n v="837200"/>
    <n v="17916.080000000002"/>
    <n v="0"/>
  </r>
  <r>
    <x v="86"/>
    <n v="49186"/>
    <n v="94"/>
    <x v="4"/>
    <x v="0"/>
    <x v="86"/>
    <n v="1"/>
    <s v="ремонт крыши"/>
    <n v="472.1"/>
    <s v="м2"/>
    <n v="5084"/>
    <n v="2451519.7469600001"/>
    <n v="2400156.4"/>
    <n v="51363.346960000003"/>
    <n v="0"/>
  </r>
  <r>
    <x v="87"/>
    <n v="51230"/>
    <n v="95"/>
    <x v="4"/>
    <x v="0"/>
    <x v="87"/>
    <n v="1"/>
    <s v="ремонт внутридомовой инженерной системы водоотведения"/>
    <n v="29"/>
    <s v="пм"/>
    <n v="3100"/>
    <n v="91823.86"/>
    <n v="89900"/>
    <n v="1923.8600000000001"/>
    <n v="0"/>
  </r>
  <r>
    <x v="88"/>
    <n v="51245"/>
    <n v="96"/>
    <x v="4"/>
    <x v="0"/>
    <x v="88"/>
    <n v="1"/>
    <s v="ремонт фундамента"/>
    <n v="55.3"/>
    <s v="м2"/>
    <n v="5391"/>
    <n v="304502.11722000001"/>
    <n v="298122.3"/>
    <n v="6379.8172200000008"/>
    <n v="0"/>
  </r>
  <r>
    <x v="89"/>
    <n v="51882"/>
    <n v="97"/>
    <x v="4"/>
    <x v="0"/>
    <x v="89"/>
    <n v="1"/>
    <s v="ремонт фундамента"/>
    <n v="55"/>
    <s v="м2"/>
    <n v="5391"/>
    <n v="302850.20699999999"/>
    <n v="296505"/>
    <n v="6345.2070000000003"/>
    <n v="0"/>
  </r>
  <r>
    <x v="25"/>
    <n v="48132"/>
    <n v="98"/>
    <x v="4"/>
    <x v="0"/>
    <x v="25"/>
    <n v="1"/>
    <s v="замена плоской крыши на скатную без цели жилого использования (чердак)"/>
    <n v="768"/>
    <s v="м2"/>
    <n v="8801"/>
    <n v="6903814.1952"/>
    <n v="6759168"/>
    <n v="144646.19520000002"/>
    <n v="0"/>
  </r>
  <r>
    <x v="6"/>
    <n v="59072"/>
    <n v="99"/>
    <x v="4"/>
    <x v="0"/>
    <x v="6"/>
    <n v="1"/>
    <s v="ремонт внутридомовой инженерной системы водоотведения"/>
    <n v="85"/>
    <s v="пм"/>
    <n v="3100"/>
    <n v="269138.90000000002"/>
    <n v="263500"/>
    <n v="5638.9000000000005"/>
    <n v="0"/>
  </r>
  <r>
    <x v="6"/>
    <n v="59073"/>
    <n v="99"/>
    <x v="4"/>
    <x v="0"/>
    <x v="6"/>
    <n v="1"/>
    <s v="ремонт внутридомовой инженерной системы теплоснабжения"/>
    <n v="280"/>
    <s v="пм"/>
    <n v="3127"/>
    <n v="894296.98400000005"/>
    <n v="875560"/>
    <n v="18736.984"/>
    <n v="0"/>
  </r>
  <r>
    <x v="6"/>
    <n v="59076"/>
    <n v="99"/>
    <x v="4"/>
    <x v="0"/>
    <x v="6"/>
    <n v="1"/>
    <s v="ремонт подвального помещения"/>
    <n v="172"/>
    <s v="м2"/>
    <n v="3310"/>
    <n v="581503.44799999997"/>
    <n v="569320"/>
    <n v="12183.448000000002"/>
    <n v="0"/>
  </r>
  <r>
    <x v="6"/>
    <n v="59077"/>
    <n v="99"/>
    <x v="4"/>
    <x v="0"/>
    <x v="6"/>
    <n v="1"/>
    <s v="ремонт фасада"/>
    <n v="130"/>
    <s v="м2"/>
    <n v="4186"/>
    <n v="555825.45200000005"/>
    <n v="544180"/>
    <n v="11645.452000000001"/>
    <n v="0"/>
  </r>
  <r>
    <x v="6"/>
    <n v="59074"/>
    <n v="99"/>
    <x v="4"/>
    <x v="0"/>
    <x v="6"/>
    <n v="1"/>
    <s v="ремонт внутридомовой инженерной системы холодного водоснабжения"/>
    <n v="100"/>
    <s v="пм"/>
    <n v="2710"/>
    <n v="276799.40000000002"/>
    <n v="271000"/>
    <n v="5799.4000000000005"/>
    <n v="0"/>
  </r>
  <r>
    <x v="6"/>
    <n v="59082"/>
    <n v="99"/>
    <x v="4"/>
    <x v="0"/>
    <x v="6"/>
    <n v="1"/>
    <s v="ремонт внутридомовой инженерной системы газоснабжения"/>
    <n v="50"/>
    <s v="пм"/>
    <n v="3576"/>
    <n v="182626.32"/>
    <n v="178800"/>
    <n v="3826.3200000000006"/>
    <n v="0"/>
  </r>
  <r>
    <x v="90"/>
    <n v="55234"/>
    <n v="100"/>
    <x v="4"/>
    <x v="0"/>
    <x v="90"/>
    <n v="1"/>
    <s v="ремонт внутридомовой инженерной системы газоснабжения"/>
    <n v="150"/>
    <s v="пм"/>
    <n v="3576"/>
    <n v="547878.96"/>
    <n v="536400"/>
    <n v="11478.960000000001"/>
    <n v="0"/>
  </r>
  <r>
    <x v="91"/>
    <n v="55148"/>
    <n v="101"/>
    <x v="4"/>
    <x v="0"/>
    <x v="91"/>
    <n v="1"/>
    <s v="ремонт внутридомовой инженерной системы холодного водоснабжения"/>
    <n v="79"/>
    <s v="пм"/>
    <n v="2710"/>
    <n v="218671.52600000001"/>
    <n v="214090"/>
    <n v="4581.5260000000007"/>
    <n v="0"/>
  </r>
  <r>
    <x v="91"/>
    <n v="55148"/>
    <n v="101"/>
    <x v="4"/>
    <x v="0"/>
    <x v="91"/>
    <n v="1"/>
    <s v="ремонт внутридомовой инженерной системы горячего водоснабжения"/>
    <n v="79"/>
    <s v="пм"/>
    <n v="2710"/>
    <n v="218671.52600000001"/>
    <n v="214090"/>
    <n v="4581.5260000000007"/>
    <n v="0"/>
  </r>
  <r>
    <x v="91"/>
    <n v="55148"/>
    <n v="101"/>
    <x v="4"/>
    <x v="0"/>
    <x v="91"/>
    <n v="1"/>
    <s v="ремонт крыши"/>
    <n v="488"/>
    <s v="м2"/>
    <n v="5084"/>
    <n v="2534085.2288000002"/>
    <n v="2480992"/>
    <n v="53093.228800000004"/>
    <n v="0"/>
  </r>
  <r>
    <x v="91"/>
    <n v="55148"/>
    <n v="101"/>
    <x v="4"/>
    <x v="0"/>
    <x v="91"/>
    <n v="1"/>
    <s v="ремонт внутридомовой инженерной системы электроснабжения"/>
    <n v="200"/>
    <m/>
    <n v="1773"/>
    <n v="362188.44"/>
    <n v="354600"/>
    <n v="7588.4400000000005"/>
    <n v="0"/>
  </r>
  <r>
    <x v="91"/>
    <n v="55148"/>
    <n v="101"/>
    <x v="4"/>
    <x v="0"/>
    <x v="91"/>
    <n v="1"/>
    <s v="ремонт внутридомовой инженерной системы теплоснабжения"/>
    <n v="712"/>
    <s v="пм"/>
    <n v="3127"/>
    <n v="2274069.4736000001"/>
    <n v="2226424"/>
    <n v="47645.473600000005"/>
    <n v="0"/>
  </r>
  <r>
    <x v="92"/>
    <n v="51706"/>
    <n v="102"/>
    <x v="4"/>
    <x v="0"/>
    <x v="92"/>
    <n v="1"/>
    <s v="ремонт подвального помещения"/>
    <n v="1235"/>
    <s v="м2"/>
    <n v="3310"/>
    <n v="4175329.99"/>
    <n v="4087850"/>
    <n v="87479.99"/>
    <n v="0"/>
  </r>
  <r>
    <x v="23"/>
    <n v="55123"/>
    <n v="103"/>
    <x v="4"/>
    <x v="0"/>
    <x v="23"/>
    <n v="1"/>
    <s v="ремонт внутридомовой инженерной системы газоснабжения"/>
    <n v="200"/>
    <s v="пм"/>
    <n v="3576"/>
    <n v="730505.28"/>
    <n v="715200"/>
    <n v="15305.280000000002"/>
    <n v="0"/>
  </r>
  <r>
    <x v="23"/>
    <n v="55124"/>
    <n v="103"/>
    <x v="4"/>
    <x v="0"/>
    <x v="23"/>
    <n v="1"/>
    <s v="ремонт внутридомовой инженерной системы электроснабжения"/>
    <n v="200"/>
    <s v="пм"/>
    <n v="1773"/>
    <n v="362188.44"/>
    <n v="354600"/>
    <n v="7588.4400000000005"/>
    <n v="0"/>
  </r>
  <r>
    <x v="93"/>
    <n v="55163"/>
    <n v="104"/>
    <x v="4"/>
    <x v="0"/>
    <x v="93"/>
    <n v="1"/>
    <s v="ремонт внутридомовой инженерной системы газоснабжения"/>
    <n v="13"/>
    <s v="пм"/>
    <n v="3576"/>
    <n v="47482.843200000003"/>
    <n v="46488"/>
    <n v="994.84320000000014"/>
    <n v="0"/>
  </r>
  <r>
    <x v="94"/>
    <n v="55180"/>
    <n v="105"/>
    <x v="4"/>
    <x v="0"/>
    <x v="94"/>
    <n v="1"/>
    <s v="ремонт внутридомовой инженерной системы газоснабжения"/>
    <n v="142"/>
    <s v="пм"/>
    <n v="3576"/>
    <n v="518658.7488"/>
    <n v="507792"/>
    <n v="10866.748800000001"/>
    <n v="0"/>
  </r>
  <r>
    <x v="95"/>
    <n v="55252"/>
    <n v="106"/>
    <x v="4"/>
    <x v="0"/>
    <x v="95"/>
    <n v="1"/>
    <s v="ремонт подвального помещения"/>
    <n v="340.2"/>
    <s v="м2"/>
    <n v="3310"/>
    <n v="1150159.7268000001"/>
    <n v="1126062"/>
    <n v="24097.726800000004"/>
    <n v="0"/>
  </r>
  <r>
    <x v="95"/>
    <n v="55253"/>
    <n v="106"/>
    <x v="4"/>
    <x v="0"/>
    <x v="95"/>
    <n v="1"/>
    <s v="ремонт внутридомовой инженерной системы водоотведения"/>
    <n v="100"/>
    <s v="пм"/>
    <n v="3100"/>
    <n v="316634"/>
    <n v="310000"/>
    <n v="6634.0000000000009"/>
    <n v="0"/>
  </r>
  <r>
    <x v="95"/>
    <n v="55248"/>
    <n v="106"/>
    <x v="4"/>
    <x v="0"/>
    <x v="95"/>
    <n v="1"/>
    <s v="ремонт внутридомовой инженерной системы газоснабжения"/>
    <n v="180"/>
    <s v="пм"/>
    <n v="3576"/>
    <n v="657454.75199999998"/>
    <n v="643680"/>
    <n v="13774.752000000002"/>
    <n v="0"/>
  </r>
  <r>
    <x v="96"/>
    <n v="55261"/>
    <n v="107"/>
    <x v="4"/>
    <x v="0"/>
    <x v="96"/>
    <n v="1"/>
    <s v="ремонт подвального помещения"/>
    <n v="912"/>
    <s v="м2"/>
    <n v="3310"/>
    <n v="3083320.608"/>
    <n v="3018720"/>
    <n v="64600.608000000007"/>
    <n v="0"/>
  </r>
  <r>
    <x v="96"/>
    <n v="55257"/>
    <n v="107"/>
    <x v="4"/>
    <x v="0"/>
    <x v="96"/>
    <n v="1"/>
    <s v="ремонт внутридомовой инженерной системы газоснабжения"/>
    <n v="300"/>
    <s v="пм"/>
    <n v="3576"/>
    <n v="1095757.92"/>
    <n v="1072800"/>
    <n v="22957.920000000002"/>
    <n v="0"/>
  </r>
  <r>
    <x v="96"/>
    <n v="55259"/>
    <n v="107"/>
    <x v="4"/>
    <x v="0"/>
    <x v="96"/>
    <n v="1"/>
    <s v="ремонт внутридомовой инженерной системы электроснабжения"/>
    <n v="275"/>
    <s v="пм"/>
    <n v="1773"/>
    <n v="498009.10499999998"/>
    <n v="487575"/>
    <n v="10434.105000000001"/>
    <n v="0"/>
  </r>
  <r>
    <x v="96"/>
    <n v="55260"/>
    <n v="107"/>
    <x v="4"/>
    <x v="0"/>
    <x v="96"/>
    <n v="1"/>
    <s v="ремонт фасада"/>
    <n v="3000"/>
    <s v="м2"/>
    <n v="4186"/>
    <n v="12826741.199999999"/>
    <n v="12558000"/>
    <n v="268741.2"/>
    <n v="0"/>
  </r>
  <r>
    <x v="96"/>
    <n v="55258"/>
    <n v="107"/>
    <x v="4"/>
    <x v="0"/>
    <x v="96"/>
    <n v="1"/>
    <s v="ремонт внутридомовой инженерной системы теплоснабжения"/>
    <n v="1600"/>
    <s v="пм"/>
    <n v="3127"/>
    <n v="5110268.4800000004"/>
    <n v="5003200"/>
    <n v="107068.48000000001"/>
    <n v="0"/>
  </r>
  <r>
    <x v="96"/>
    <n v="55256"/>
    <n v="107"/>
    <x v="4"/>
    <x v="0"/>
    <x v="96"/>
    <n v="1"/>
    <s v="ремонт внутридомовой инженерной системы водоотведения"/>
    <n v="320"/>
    <s v="пм"/>
    <n v="3100"/>
    <n v="1013228.8"/>
    <n v="992000"/>
    <n v="21228.800000000003"/>
    <n v="0"/>
  </r>
  <r>
    <x v="97"/>
    <n v="52515"/>
    <n v="108"/>
    <x v="4"/>
    <x v="0"/>
    <x v="97"/>
    <n v="1"/>
    <s v="ремонт внутридомовой инженерной системы газоснабжения"/>
    <n v="20"/>
    <s v="пм"/>
    <n v="3576"/>
    <n v="73050.528000000006"/>
    <n v="71520"/>
    <n v="1530.5280000000002"/>
    <n v="0"/>
  </r>
  <r>
    <x v="98"/>
    <n v="52523"/>
    <n v="109"/>
    <x v="4"/>
    <x v="0"/>
    <x v="98"/>
    <n v="1"/>
    <s v="ремонт внутридомовой инженерной системы электроснабжения"/>
    <n v="50"/>
    <s v="пм"/>
    <n v="1773"/>
    <n v="90547.11"/>
    <n v="88650"/>
    <n v="1897.1100000000001"/>
    <n v="0"/>
  </r>
  <r>
    <x v="98"/>
    <n v="52522"/>
    <n v="109"/>
    <x v="4"/>
    <x v="0"/>
    <x v="98"/>
    <n v="1"/>
    <s v="ремонт внутридомовой инженерной системы газоснабжения"/>
    <n v="20"/>
    <s v="пм"/>
    <n v="3576"/>
    <n v="73050.528000000006"/>
    <n v="71520"/>
    <n v="1530.5280000000002"/>
    <n v="0"/>
  </r>
  <r>
    <x v="98"/>
    <n v="52520"/>
    <n v="109"/>
    <x v="4"/>
    <x v="0"/>
    <x v="98"/>
    <n v="1"/>
    <s v="ремонт крыши"/>
    <n v="425"/>
    <s v="м2"/>
    <n v="5955"/>
    <n v="2585035.7250000001"/>
    <n v="2530875"/>
    <n v="54160.725000000006"/>
    <n v="0"/>
  </r>
  <r>
    <x v="99"/>
    <n v="52761"/>
    <n v="110"/>
    <x v="4"/>
    <x v="0"/>
    <x v="99"/>
    <n v="1"/>
    <s v="ремонт внутридомовой инженерной системы электроснабжения"/>
    <n v="80"/>
    <s v="пм"/>
    <n v="1773"/>
    <n v="144875.37599999999"/>
    <n v="141840"/>
    <n v="3035.3760000000002"/>
    <n v="0"/>
  </r>
  <r>
    <x v="99"/>
    <n v="52763"/>
    <n v="110"/>
    <x v="4"/>
    <x v="0"/>
    <x v="99"/>
    <n v="1"/>
    <s v="ремонт внутридомовой инженерной системы водоотведения"/>
    <n v="60"/>
    <s v="пм"/>
    <n v="3100"/>
    <n v="189980.4"/>
    <n v="186000"/>
    <n v="3980.4000000000005"/>
    <n v="0"/>
  </r>
  <r>
    <x v="99"/>
    <n v="52764"/>
    <n v="110"/>
    <x v="4"/>
    <x v="0"/>
    <x v="99"/>
    <n v="1"/>
    <s v="ремонт фундамента"/>
    <n v="60.45"/>
    <s v="м2"/>
    <n v="5391"/>
    <n v="332859.90932999999"/>
    <n v="325885.95"/>
    <n v="6973.9593300000006"/>
    <n v="0"/>
  </r>
  <r>
    <x v="100"/>
    <n v="52770"/>
    <n v="111"/>
    <x v="4"/>
    <x v="0"/>
    <x v="100"/>
    <n v="1"/>
    <s v="ремонт подвального помещения"/>
    <n v="863"/>
    <s v="м2"/>
    <n v="3310"/>
    <n v="2917659.7420000001"/>
    <n v="2856530"/>
    <n v="61129.742000000006"/>
    <n v="0"/>
  </r>
  <r>
    <x v="100"/>
    <n v="52775"/>
    <n v="111"/>
    <x v="4"/>
    <x v="0"/>
    <x v="100"/>
    <n v="1"/>
    <s v="ремонт внутридомовой инженерной системы газоснабжения"/>
    <n v="220"/>
    <s v="пм"/>
    <n v="3576"/>
    <n v="803555.80799999996"/>
    <n v="786720"/>
    <n v="16835.808000000001"/>
    <n v="0"/>
  </r>
  <r>
    <x v="101"/>
    <n v="52804"/>
    <n v="112"/>
    <x v="4"/>
    <x v="0"/>
    <x v="101"/>
    <n v="1"/>
    <s v="ремонт внутридомовой инженерной системы газоснабжения"/>
    <n v="400"/>
    <s v="пм"/>
    <n v="3576"/>
    <n v="1461010.56"/>
    <n v="1430400"/>
    <n v="30610.560000000005"/>
    <n v="0"/>
  </r>
  <r>
    <x v="102"/>
    <n v="52818"/>
    <n v="113"/>
    <x v="4"/>
    <x v="0"/>
    <x v="102"/>
    <n v="1"/>
    <s v="ремонт фундамента"/>
    <n v="250"/>
    <s v="м2"/>
    <n v="5391"/>
    <n v="1376591.85"/>
    <n v="1347750"/>
    <n v="28841.850000000002"/>
    <n v="0"/>
  </r>
  <r>
    <x v="103"/>
    <n v="53138"/>
    <n v="114"/>
    <x v="4"/>
    <x v="0"/>
    <x v="103"/>
    <n v="1"/>
    <s v="ремонт фундамента"/>
    <n v="192.6"/>
    <s v="м2"/>
    <n v="5391"/>
    <n v="1060526.36124"/>
    <n v="1038306.6"/>
    <n v="22219.761240000003"/>
    <n v="0"/>
  </r>
  <r>
    <x v="104"/>
    <n v="53151"/>
    <n v="115"/>
    <x v="4"/>
    <x v="0"/>
    <x v="104"/>
    <n v="1"/>
    <s v="ремонт фундамента"/>
    <n v="97.5"/>
    <s v="м2"/>
    <n v="5391"/>
    <n v="536870.82149999996"/>
    <n v="525622.5"/>
    <n v="11248.321500000002"/>
    <n v="0"/>
  </r>
  <r>
    <x v="105"/>
    <n v="53186"/>
    <n v="116"/>
    <x v="4"/>
    <x v="0"/>
    <x v="105"/>
    <n v="1"/>
    <s v="ремонт фундамента"/>
    <n v="97.2"/>
    <s v="м2"/>
    <n v="5391"/>
    <n v="535218.91128"/>
    <n v="524005.2"/>
    <n v="11213.711280000001"/>
    <n v="0"/>
  </r>
  <r>
    <x v="106"/>
    <n v="53207"/>
    <n v="117"/>
    <x v="4"/>
    <x v="0"/>
    <x v="106"/>
    <n v="1"/>
    <s v="ремонт фундамента"/>
    <n v="112"/>
    <s v="м2"/>
    <n v="5391"/>
    <n v="616713.14879999997"/>
    <n v="603792"/>
    <n v="12921.148800000001"/>
    <n v="0"/>
  </r>
  <r>
    <x v="106"/>
    <n v="53206"/>
    <n v="117"/>
    <x v="4"/>
    <x v="0"/>
    <x v="106"/>
    <n v="1"/>
    <s v="ремонт внутридомовой инженерной системы водоотведения"/>
    <n v="74"/>
    <s v="пм"/>
    <n v="3100"/>
    <n v="234309.16"/>
    <n v="229400"/>
    <n v="4909.1600000000008"/>
    <n v="0"/>
  </r>
  <r>
    <x v="107"/>
    <n v="53260"/>
    <n v="118"/>
    <x v="4"/>
    <x v="0"/>
    <x v="107"/>
    <n v="1"/>
    <s v="ремонт фундамента"/>
    <n v="112"/>
    <s v="м2"/>
    <n v="5391"/>
    <n v="616713.14879999997"/>
    <n v="603792"/>
    <n v="12921.148800000001"/>
    <n v="0"/>
  </r>
  <r>
    <x v="108"/>
    <n v="53398"/>
    <n v="119"/>
    <x v="4"/>
    <x v="0"/>
    <x v="108"/>
    <n v="1"/>
    <s v="ремонт фасада"/>
    <n v="200"/>
    <s v="м2"/>
    <n v="4186"/>
    <n v="855116.08"/>
    <n v="837200"/>
    <n v="17916.080000000002"/>
    <n v="0"/>
  </r>
  <r>
    <x v="108"/>
    <n v="53395"/>
    <n v="119"/>
    <x v="4"/>
    <x v="0"/>
    <x v="108"/>
    <n v="1"/>
    <s v="ремонт внутридомовой инженерной системы электроснабжения"/>
    <n v="64"/>
    <s v="пм"/>
    <n v="1773"/>
    <n v="115900.3008"/>
    <n v="113472"/>
    <n v="2428.3008000000004"/>
    <n v="0"/>
  </r>
  <r>
    <x v="108"/>
    <n v="53394"/>
    <n v="119"/>
    <x v="4"/>
    <x v="0"/>
    <x v="108"/>
    <n v="1"/>
    <s v="ремонт внутридомовой инженерной системы газоснабжения"/>
    <n v="115"/>
    <s v="пм"/>
    <n v="3576"/>
    <n v="420040.53600000002"/>
    <n v="411240"/>
    <n v="8800.5360000000001"/>
    <n v="0"/>
  </r>
  <r>
    <x v="109"/>
    <n v="83319"/>
    <n v="120"/>
    <x v="4"/>
    <x v="0"/>
    <x v="109"/>
    <n v="1"/>
    <s v="ремонт внутридомовой инженерной системы электроснабжения"/>
    <n v="40"/>
    <s v="пм"/>
    <n v="1773"/>
    <n v="72437.687999999995"/>
    <n v="70920"/>
    <n v="1517.6880000000001"/>
    <n v="0"/>
  </r>
  <r>
    <x v="109"/>
    <n v="83318"/>
    <n v="120"/>
    <x v="4"/>
    <x v="0"/>
    <x v="109"/>
    <n v="1"/>
    <s v="ремонт внутридомовой инженерной системы газоснабжения"/>
    <n v="40"/>
    <s v="пм"/>
    <n v="3576"/>
    <n v="146101.05600000001"/>
    <n v="143040"/>
    <n v="3061.0560000000005"/>
    <n v="0"/>
  </r>
  <r>
    <x v="28"/>
    <n v="53470"/>
    <n v="121"/>
    <x v="4"/>
    <x v="0"/>
    <x v="28"/>
    <n v="1"/>
    <s v="ремонт подвального помещения"/>
    <n v="863.7"/>
    <s v="м2"/>
    <n v="3310"/>
    <n v="2920026.3258000002"/>
    <n v="2858847"/>
    <n v="61179.325800000006"/>
    <n v="0"/>
  </r>
  <r>
    <x v="28"/>
    <n v="53468"/>
    <n v="121"/>
    <x v="4"/>
    <x v="0"/>
    <x v="28"/>
    <n v="1"/>
    <s v="ремонт внутридомовой инженерной системы газоснабжения"/>
    <n v="150"/>
    <s v="пм"/>
    <n v="3576"/>
    <n v="547878.96"/>
    <n v="536400"/>
    <n v="11478.960000000001"/>
    <n v="0"/>
  </r>
  <r>
    <x v="110"/>
    <n v="53511"/>
    <n v="122"/>
    <x v="4"/>
    <x v="0"/>
    <x v="110"/>
    <n v="1"/>
    <s v="ремонт крыши"/>
    <n v="993.3"/>
    <s v="м2"/>
    <n v="5955"/>
    <n v="6041684.6721000001"/>
    <n v="5915101.5"/>
    <n v="126583.17210000001"/>
    <n v="0"/>
  </r>
  <r>
    <x v="110"/>
    <n v="53509"/>
    <n v="122"/>
    <x v="4"/>
    <x v="0"/>
    <x v="110"/>
    <n v="1"/>
    <s v="ремонт внутридомовой инженерной системы холодного водоснабжения"/>
    <n v="50"/>
    <s v="пм"/>
    <n v="2710"/>
    <n v="138399.70000000001"/>
    <n v="135500"/>
    <n v="2899.7000000000003"/>
    <n v="0"/>
  </r>
  <r>
    <x v="110"/>
    <n v="53506"/>
    <n v="122"/>
    <x v="4"/>
    <x v="0"/>
    <x v="110"/>
    <n v="1"/>
    <s v="ремонт внутридомовой инженерной системы электроснабжения"/>
    <n v="30"/>
    <s v="пм"/>
    <n v="1773"/>
    <n v="54328.266000000003"/>
    <n v="53190"/>
    <n v="1138.2660000000001"/>
    <n v="0"/>
  </r>
  <r>
    <x v="110"/>
    <n v="53505"/>
    <n v="122"/>
    <x v="4"/>
    <x v="0"/>
    <x v="110"/>
    <n v="1"/>
    <s v="ремонт внутридомовой инженерной системы газоснабжения"/>
    <n v="30"/>
    <s v="пм"/>
    <n v="3576"/>
    <n v="109575.792"/>
    <n v="107280"/>
    <n v="2295.7920000000004"/>
    <n v="0"/>
  </r>
  <r>
    <x v="110"/>
    <n v="53507"/>
    <n v="122"/>
    <x v="4"/>
    <x v="0"/>
    <x v="110"/>
    <n v="1"/>
    <s v="ремонт внутридомовой инженерной системы водоотведения"/>
    <n v="30"/>
    <s v="пм"/>
    <n v="3100"/>
    <n v="94990.2"/>
    <n v="93000"/>
    <n v="1990.2000000000003"/>
    <n v="0"/>
  </r>
  <r>
    <x v="111"/>
    <n v="53525"/>
    <n v="123"/>
    <x v="4"/>
    <x v="0"/>
    <x v="111"/>
    <n v="4"/>
    <s v="ремонт внутридомовой инженерной системы водоотведения"/>
    <n v="320"/>
    <s v="пм"/>
    <n v="3100"/>
    <n v="1013228.8"/>
    <n v="992000"/>
    <n v="21228.800000000003"/>
    <n v="0"/>
  </r>
  <r>
    <x v="111"/>
    <n v="53518"/>
    <n v="123"/>
    <x v="4"/>
    <x v="0"/>
    <x v="111"/>
    <n v="4"/>
    <s v="ремонт внутридомовой инженерной системы газоснабжения"/>
    <n v="380"/>
    <s v="пм"/>
    <n v="3576"/>
    <n v="1387960.0319999999"/>
    <n v="1358880"/>
    <n v="29080.032000000003"/>
    <n v="0"/>
  </r>
  <r>
    <x v="112"/>
    <n v="53718"/>
    <n v="124"/>
    <x v="4"/>
    <x v="0"/>
    <x v="112"/>
    <n v="1"/>
    <s v="ремонт внутридомовой инженерной системы водоотведения"/>
    <n v="120"/>
    <s v="пм"/>
    <n v="3100"/>
    <n v="379960.8"/>
    <n v="372000"/>
    <n v="7960.8000000000011"/>
    <n v="0"/>
  </r>
  <r>
    <x v="112"/>
    <n v="53714"/>
    <n v="124"/>
    <x v="4"/>
    <x v="0"/>
    <x v="112"/>
    <n v="1"/>
    <s v="ремонт внутридомовой инженерной системы холодного водоснабжения"/>
    <n v="180"/>
    <s v="пм"/>
    <n v="2710"/>
    <n v="498238.92"/>
    <n v="487800"/>
    <n v="10438.920000000002"/>
    <n v="0"/>
  </r>
  <r>
    <x v="112"/>
    <n v="53713"/>
    <n v="124"/>
    <x v="4"/>
    <x v="0"/>
    <x v="112"/>
    <n v="1"/>
    <s v="ремонт внутридомовой инженерной системы теплоснабжения"/>
    <n v="300"/>
    <s v="пм"/>
    <n v="3127"/>
    <n v="958175.34"/>
    <n v="938100"/>
    <n v="20075.340000000004"/>
    <n v="0"/>
  </r>
  <r>
    <x v="112"/>
    <n v="53711"/>
    <n v="124"/>
    <x v="4"/>
    <x v="0"/>
    <x v="112"/>
    <n v="1"/>
    <s v="ремонт внутридомовой инженерной системы электроснабжения"/>
    <n v="120"/>
    <s v="пм"/>
    <n v="1773"/>
    <n v="217313.06400000001"/>
    <n v="212760"/>
    <n v="4553.0640000000003"/>
    <n v="0"/>
  </r>
  <r>
    <x v="113"/>
    <n v="53518"/>
    <n v="125"/>
    <x v="4"/>
    <x v="0"/>
    <x v="113"/>
    <n v="1"/>
    <s v="ремонт внутридомовой инженерной системы электроснабжения"/>
    <n v="120"/>
    <s v="пм"/>
    <n v="1773"/>
    <n v="217313.06400000001"/>
    <n v="212760"/>
    <n v="4553.0640000000003"/>
    <n v="0"/>
  </r>
  <r>
    <x v="113"/>
    <n v="53518"/>
    <n v="125"/>
    <x v="4"/>
    <x v="0"/>
    <x v="113"/>
    <n v="1"/>
    <s v="ремонт фасада"/>
    <n v="120"/>
    <s v="м2"/>
    <n v="4186"/>
    <n v="513069.64799999999"/>
    <n v="502320"/>
    <n v="10749.648000000001"/>
    <n v="0"/>
  </r>
  <r>
    <x v="114"/>
    <n v="55305"/>
    <n v="126"/>
    <x v="4"/>
    <x v="0"/>
    <x v="114"/>
    <n v="1"/>
    <s v="ремонт внутридомовой инженерной системы газоснабжения"/>
    <n v="40"/>
    <s v="пм"/>
    <n v="3576"/>
    <n v="146101.05600000001"/>
    <n v="143040"/>
    <n v="3061.0560000000005"/>
    <n v="0"/>
  </r>
  <r>
    <x v="114"/>
    <n v="55311"/>
    <n v="126"/>
    <x v="4"/>
    <x v="0"/>
    <x v="114"/>
    <n v="1"/>
    <s v="ремонт внутридомовой инженерной системы холодного водоснабжения"/>
    <n v="50"/>
    <s v="пм"/>
    <n v="2710"/>
    <n v="138399.70000000001"/>
    <n v="135500"/>
    <n v="2899.7000000000003"/>
    <n v="0"/>
  </r>
  <r>
    <x v="114"/>
    <n v="55312"/>
    <n v="126"/>
    <x v="4"/>
    <x v="0"/>
    <x v="114"/>
    <n v="1"/>
    <s v="ремонт фундамента"/>
    <n v="100"/>
    <s v="м2"/>
    <n v="5391"/>
    <n v="550636.74"/>
    <n v="539100"/>
    <n v="11536.740000000002"/>
    <n v="0"/>
  </r>
  <r>
    <x v="29"/>
    <n v="55324"/>
    <n v="127"/>
    <x v="4"/>
    <x v="0"/>
    <x v="29"/>
    <n v="1"/>
    <s v="ремонт внутридомовой инженерной системы холодного водоснабжения"/>
    <n v="260"/>
    <s v="пм"/>
    <n v="2710"/>
    <n v="719678.44"/>
    <n v="704600"/>
    <n v="15078.440000000002"/>
    <n v="0"/>
  </r>
  <r>
    <x v="29"/>
    <n v="55323"/>
    <n v="127"/>
    <x v="4"/>
    <x v="0"/>
    <x v="29"/>
    <n v="1"/>
    <s v="ремонт внутридомовой инженерной системы теплоснабжения"/>
    <n v="750"/>
    <s v="пм"/>
    <n v="3127"/>
    <n v="2395438.35"/>
    <n v="2345250"/>
    <n v="50188.350000000006"/>
    <n v="0"/>
  </r>
  <r>
    <x v="29"/>
    <n v="55322"/>
    <n v="127"/>
    <x v="4"/>
    <x v="0"/>
    <x v="29"/>
    <n v="1"/>
    <s v="ремонт внутридомовой инженерной системы водоотведения"/>
    <n v="180"/>
    <s v="пм"/>
    <n v="3100"/>
    <n v="569941.19999999995"/>
    <n v="558000"/>
    <n v="11941.2"/>
    <n v="0"/>
  </r>
  <r>
    <x v="29"/>
    <n v="55326"/>
    <n v="127"/>
    <x v="4"/>
    <x v="0"/>
    <x v="29"/>
    <n v="1"/>
    <s v="ремонт подвального помещения"/>
    <n v="506"/>
    <s v="м2"/>
    <n v="3310"/>
    <n v="1710702.004"/>
    <n v="1674860"/>
    <n v="35842.004000000001"/>
    <n v="0"/>
  </r>
  <r>
    <x v="29"/>
    <n v="55327"/>
    <n v="127"/>
    <x v="4"/>
    <x v="0"/>
    <x v="29"/>
    <n v="1"/>
    <s v="ремонт фасада"/>
    <n v="1040"/>
    <s v="м2"/>
    <n v="4186"/>
    <n v="4446603.6160000004"/>
    <n v="4353440"/>
    <n v="93163.616000000009"/>
    <n v="0"/>
  </r>
  <r>
    <x v="29"/>
    <n v="55332"/>
    <n v="127"/>
    <x v="4"/>
    <x v="0"/>
    <x v="29"/>
    <n v="1"/>
    <s v="ремонт внутридомовой инженерной системы газоснабжения"/>
    <n v="160"/>
    <s v="пм"/>
    <n v="3576"/>
    <n v="584404.22400000005"/>
    <n v="572160"/>
    <n v="12244.224000000002"/>
    <n v="0"/>
  </r>
  <r>
    <x v="115"/>
    <n v="55338"/>
    <n v="128"/>
    <x v="4"/>
    <x v="0"/>
    <x v="115"/>
    <n v="1"/>
    <s v="ремонт внутридомовой инженерной системы холодного водоснабжения"/>
    <n v="1013"/>
    <s v="пм"/>
    <n v="2710"/>
    <n v="2803977.9219999998"/>
    <n v="2745230"/>
    <n v="58747.922000000006"/>
    <n v="0"/>
  </r>
  <r>
    <x v="115"/>
    <n v="55337"/>
    <n v="128"/>
    <x v="4"/>
    <x v="0"/>
    <x v="115"/>
    <n v="1"/>
    <s v="ремонт внутридомовой инженерной системы газоснабжения"/>
    <n v="100"/>
    <s v="пм"/>
    <n v="3576"/>
    <n v="365252.64"/>
    <n v="357600"/>
    <n v="7652.6400000000012"/>
    <n v="0"/>
  </r>
  <r>
    <x v="115"/>
    <n v="55339"/>
    <n v="128"/>
    <x v="4"/>
    <x v="0"/>
    <x v="115"/>
    <n v="1"/>
    <s v="ремонт внутридомовой инженерной системы электроснабжения"/>
    <n v="125"/>
    <s v="пм"/>
    <n v="1773"/>
    <n v="226367.77499999999"/>
    <n v="221625"/>
    <n v="4742.7750000000005"/>
    <n v="0"/>
  </r>
  <r>
    <x v="115"/>
    <n v="55340"/>
    <n v="128"/>
    <x v="4"/>
    <x v="0"/>
    <x v="115"/>
    <n v="1"/>
    <s v="ремонт подвального помещения"/>
    <n v="863.6"/>
    <s v="м2"/>
    <n v="3310"/>
    <n v="2919688.2423999999"/>
    <n v="2858516"/>
    <n v="61172.24240000001"/>
    <n v="0"/>
  </r>
  <r>
    <x v="115"/>
    <n v="55336"/>
    <n v="128"/>
    <x v="4"/>
    <x v="0"/>
    <x v="115"/>
    <n v="1"/>
    <s v="ремонт фасада"/>
    <n v="2421"/>
    <s v="м2"/>
    <n v="4186"/>
    <n v="10351180.148399999"/>
    <n v="10134306"/>
    <n v="216874.14840000003"/>
    <n v="0"/>
  </r>
  <r>
    <x v="116"/>
    <n v="55398"/>
    <n v="129"/>
    <x v="4"/>
    <x v="0"/>
    <x v="116"/>
    <n v="1"/>
    <s v="ремонт внутридомовой инженерной системы электроснабжения"/>
    <n v="145"/>
    <s v="пм"/>
    <n v="1773"/>
    <n v="262586.61900000001"/>
    <n v="257085"/>
    <n v="5501.6190000000006"/>
    <n v="0"/>
  </r>
  <r>
    <x v="116"/>
    <n v="55397"/>
    <n v="129"/>
    <x v="4"/>
    <x v="0"/>
    <x v="116"/>
    <n v="1"/>
    <s v="ремонт внутридомовой инженерной системы газоснабжения"/>
    <n v="609"/>
    <s v="пм"/>
    <n v="3576"/>
    <n v="2224388.5776"/>
    <n v="2177784"/>
    <n v="46604.577600000004"/>
    <n v="0"/>
  </r>
  <r>
    <x v="116"/>
    <n v="55392"/>
    <n v="129"/>
    <x v="4"/>
    <x v="0"/>
    <x v="116"/>
    <n v="1"/>
    <s v="ремонт подвального помещения"/>
    <n v="1225.8"/>
    <s v="м2"/>
    <n v="3310"/>
    <n v="4144226.3171999999"/>
    <n v="4057398"/>
    <n v="86828.317200000005"/>
    <n v="0"/>
  </r>
  <r>
    <x v="116"/>
    <n v="55393"/>
    <n v="129"/>
    <x v="4"/>
    <x v="0"/>
    <x v="116"/>
    <n v="1"/>
    <s v="ремонт фасада"/>
    <n v="700"/>
    <s v="м2"/>
    <n v="4186"/>
    <n v="2992906.28"/>
    <n v="2930200"/>
    <n v="62706.280000000006"/>
    <n v="0"/>
  </r>
  <r>
    <x v="116"/>
    <n v="55391"/>
    <n v="129"/>
    <x v="4"/>
    <x v="0"/>
    <x v="116"/>
    <n v="1"/>
    <s v="ремонт крыши"/>
    <n v="1593.5"/>
    <s v="м2"/>
    <n v="5084"/>
    <n v="8274722.9756000005"/>
    <n v="8101354"/>
    <n v="173368.97560000001"/>
    <n v="0"/>
  </r>
  <r>
    <x v="117"/>
    <n v="55453"/>
    <n v="130"/>
    <x v="4"/>
    <x v="0"/>
    <x v="117"/>
    <n v="1"/>
    <s v="ремонт внутридомовой инженерной системы газоснабжения"/>
    <n v="800"/>
    <s v="пм"/>
    <n v="3576"/>
    <n v="2922021.12"/>
    <n v="2860800"/>
    <n v="61221.12000000001"/>
    <n v="0"/>
  </r>
  <r>
    <x v="117"/>
    <n v="55454"/>
    <n v="130"/>
    <x v="4"/>
    <x v="0"/>
    <x v="117"/>
    <n v="1"/>
    <s v="ремонт внутридомовой инженерной системы электроснабжения"/>
    <n v="600"/>
    <s v="пм"/>
    <n v="1773"/>
    <n v="1086565.32"/>
    <n v="1063800"/>
    <n v="22765.320000000003"/>
    <n v="0"/>
  </r>
  <r>
    <x v="118"/>
    <n v="55564"/>
    <n v="131"/>
    <x v="4"/>
    <x v="0"/>
    <x v="118"/>
    <n v="1"/>
    <s v="ремонт внутридомовой инженерной системы холодного водоснабжения"/>
    <n v="580"/>
    <s v="пм"/>
    <n v="2710"/>
    <n v="1605436.52"/>
    <n v="1571800"/>
    <n v="33636.520000000004"/>
    <n v="0"/>
  </r>
  <r>
    <x v="118"/>
    <n v="55563"/>
    <n v="131"/>
    <x v="4"/>
    <x v="0"/>
    <x v="118"/>
    <n v="1"/>
    <s v="ремонт внутридомовой инженерной системы теплоснабжения"/>
    <n v="620"/>
    <s v="пм"/>
    <n v="3127"/>
    <n v="1980229.0360000001"/>
    <n v="1938740"/>
    <n v="41489.036000000007"/>
    <n v="0"/>
  </r>
  <r>
    <x v="119"/>
    <n v="55604"/>
    <n v="132"/>
    <x v="4"/>
    <x v="0"/>
    <x v="119"/>
    <n v="1"/>
    <s v="ремонт внутридомовой инженерной системы газоснабжения"/>
    <n v="84"/>
    <s v="пм"/>
    <n v="3576"/>
    <n v="306812.21759999997"/>
    <n v="300384"/>
    <n v="6428.2176000000009"/>
    <n v="0"/>
  </r>
  <r>
    <x v="7"/>
    <n v="55611"/>
    <n v="133"/>
    <x v="4"/>
    <x v="0"/>
    <x v="7"/>
    <n v="1"/>
    <s v="ремонт внутридомовой инженерной системы холодного водоснабжения"/>
    <n v="320"/>
    <s v="пм"/>
    <n v="2710"/>
    <n v="885758.08"/>
    <n v="867200"/>
    <n v="18558.080000000002"/>
    <n v="0"/>
  </r>
  <r>
    <x v="7"/>
    <n v="55610"/>
    <n v="133"/>
    <x v="4"/>
    <x v="0"/>
    <x v="7"/>
    <n v="1"/>
    <s v="ремонт внутридомовой инженерной системы теплоснабжения"/>
    <n v="1000"/>
    <s v="пм"/>
    <n v="3127"/>
    <n v="3193917.8"/>
    <n v="3127000"/>
    <n v="66917.8"/>
    <n v="0"/>
  </r>
  <r>
    <x v="7"/>
    <n v="55609"/>
    <n v="133"/>
    <x v="4"/>
    <x v="0"/>
    <x v="7"/>
    <n v="1"/>
    <s v="ремонт внутридомовой инженерной системы водоотведения"/>
    <n v="340"/>
    <s v="пм"/>
    <n v="3100"/>
    <n v="1076555.6000000001"/>
    <n v="1054000"/>
    <n v="22555.600000000002"/>
    <n v="0"/>
  </r>
  <r>
    <x v="120"/>
    <n v="55627"/>
    <n v="134"/>
    <x v="4"/>
    <x v="0"/>
    <x v="120"/>
    <n v="1"/>
    <s v="ремонт внутридомовой инженерной системы газоснабжения"/>
    <n v="45"/>
    <s v="пм"/>
    <n v="3576"/>
    <n v="164363.68799999999"/>
    <n v="160920"/>
    <n v="3443.6880000000006"/>
    <n v="0"/>
  </r>
  <r>
    <x v="121"/>
    <n v="55657"/>
    <n v="135"/>
    <x v="4"/>
    <x v="0"/>
    <x v="121"/>
    <n v="1"/>
    <s v="ремонт внутридомовой инженерной системы теплоснабжения"/>
    <n v="888"/>
    <s v="пм"/>
    <n v="3127"/>
    <n v="2836199.0063999998"/>
    <n v="2776776"/>
    <n v="59423.006400000006"/>
    <n v="0"/>
  </r>
  <r>
    <x v="121"/>
    <n v="55658"/>
    <n v="135"/>
    <x v="4"/>
    <x v="0"/>
    <x v="121"/>
    <n v="1"/>
    <s v="ремонт внутридомовой инженерной системы холодного водоснабжения"/>
    <n v="250"/>
    <s v="пм"/>
    <n v="2710"/>
    <n v="691998.5"/>
    <n v="677500"/>
    <n v="14498.500000000002"/>
    <n v="0"/>
  </r>
  <r>
    <x v="121"/>
    <n v="55656"/>
    <n v="135"/>
    <x v="4"/>
    <x v="0"/>
    <x v="121"/>
    <n v="1"/>
    <s v="ремонт внутридомовой инженерной системы горячего водоснабжения"/>
    <n v="250"/>
    <s v="пм"/>
    <n v="2710"/>
    <n v="691998.5"/>
    <n v="677500"/>
    <n v="14498.500000000002"/>
    <n v="0"/>
  </r>
  <r>
    <x v="121"/>
    <n v="55649"/>
    <n v="135"/>
    <x v="4"/>
    <x v="0"/>
    <x v="121"/>
    <n v="1"/>
    <s v="ремонт крыши"/>
    <n v="1036.5"/>
    <s v="м2"/>
    <n v="5084"/>
    <n v="5382334.7123999996"/>
    <n v="5269566"/>
    <n v="112768.71240000002"/>
    <n v="0"/>
  </r>
  <r>
    <x v="122"/>
    <n v="55669"/>
    <n v="136"/>
    <x v="4"/>
    <x v="0"/>
    <x v="122"/>
    <n v="2"/>
    <s v="ремонт внутридомовой инженерной системы газоснабжения"/>
    <n v="112"/>
    <s v="пм"/>
    <n v="3576"/>
    <n v="409082.95679999999"/>
    <n v="400512"/>
    <n v="8570.9568000000017"/>
    <n v="0"/>
  </r>
  <r>
    <x v="122"/>
    <n v="55670"/>
    <n v="136"/>
    <x v="4"/>
    <x v="0"/>
    <x v="122"/>
    <n v="2"/>
    <s v="ремонт внутридомовой инженерной системы электроснабжения"/>
    <n v="750"/>
    <s v="пм"/>
    <n v="1773"/>
    <n v="1358206.65"/>
    <n v="1329750"/>
    <n v="28456.65"/>
    <n v="0"/>
  </r>
  <r>
    <x v="122"/>
    <n v="55663"/>
    <n v="136"/>
    <x v="4"/>
    <x v="0"/>
    <x v="122"/>
    <n v="2"/>
    <s v="ремонт подвального помещения"/>
    <n v="431"/>
    <s v="м2"/>
    <n v="3310"/>
    <n v="1457139.4539999999"/>
    <n v="1426610"/>
    <n v="30529.454000000002"/>
    <n v="0"/>
  </r>
  <r>
    <x v="122"/>
    <n v="55664"/>
    <n v="136"/>
    <x v="4"/>
    <x v="0"/>
    <x v="122"/>
    <n v="2"/>
    <s v="ремонт фасада"/>
    <n v="300"/>
    <s v="м2"/>
    <n v="4186"/>
    <n v="1282674.1200000001"/>
    <n v="1255800"/>
    <n v="26874.120000000003"/>
    <n v="0"/>
  </r>
  <r>
    <x v="122"/>
    <n v="55659"/>
    <n v="136"/>
    <x v="4"/>
    <x v="0"/>
    <x v="122"/>
    <n v="2"/>
    <s v="ремонт внутридомовой инженерной системы водоотведения"/>
    <n v="188"/>
    <s v="пм"/>
    <n v="3100"/>
    <n v="595271.92000000004"/>
    <n v="582800"/>
    <n v="12471.920000000002"/>
    <n v="0"/>
  </r>
  <r>
    <x v="122"/>
    <n v="55661"/>
    <n v="136"/>
    <x v="4"/>
    <x v="0"/>
    <x v="122"/>
    <n v="2"/>
    <s v="ремонт внутридомовой инженерной системы холодного водоснабжения"/>
    <n v="105"/>
    <s v="пм"/>
    <n v="2710"/>
    <n v="290639.37"/>
    <n v="284550"/>
    <n v="6089.3700000000008"/>
    <n v="0"/>
  </r>
  <r>
    <x v="122"/>
    <n v="55660"/>
    <n v="136"/>
    <x v="4"/>
    <x v="0"/>
    <x v="122"/>
    <n v="2"/>
    <s v="ремонт внутридомовой инженерной системы теплоснабжения"/>
    <n v="1250"/>
    <s v="пм"/>
    <n v="3127"/>
    <n v="3992397.25"/>
    <n v="3908750"/>
    <n v="83647.250000000015"/>
    <n v="0"/>
  </r>
  <r>
    <x v="122"/>
    <n v="55662"/>
    <n v="136"/>
    <x v="4"/>
    <x v="0"/>
    <x v="122"/>
    <n v="2"/>
    <s v="ремонт крыши"/>
    <n v="496"/>
    <s v="м2"/>
    <n v="5955"/>
    <n v="3016888.7519999999"/>
    <n v="2953680"/>
    <n v="63208.752000000008"/>
    <n v="0"/>
  </r>
  <r>
    <x v="30"/>
    <n v="55684"/>
    <n v="137"/>
    <x v="4"/>
    <x v="0"/>
    <x v="30"/>
    <n v="1"/>
    <s v="ремонт внутридомовой инженерной системы газоснабжения"/>
    <n v="110"/>
    <s v="пм"/>
    <n v="3576"/>
    <n v="401777.90399999998"/>
    <n v="393360"/>
    <n v="8417.9040000000005"/>
    <n v="0"/>
  </r>
  <r>
    <x v="30"/>
    <n v="55679"/>
    <n v="137"/>
    <x v="4"/>
    <x v="0"/>
    <x v="30"/>
    <n v="1"/>
    <s v="ремонт подвального помещения"/>
    <n v="561"/>
    <s v="м2"/>
    <n v="3310"/>
    <n v="1896647.8740000001"/>
    <n v="1856910"/>
    <n v="39737.874000000003"/>
    <n v="0"/>
  </r>
  <r>
    <x v="30"/>
    <n v="55676"/>
    <n v="137"/>
    <x v="4"/>
    <x v="0"/>
    <x v="30"/>
    <n v="1"/>
    <s v="ремонт внутридомовой инженерной системы холодного водоснабжения"/>
    <n v="150"/>
    <s v="пм"/>
    <n v="2710"/>
    <n v="415199.1"/>
    <n v="406500"/>
    <n v="8699.1"/>
    <n v="0"/>
  </r>
  <r>
    <x v="30"/>
    <n v="55675"/>
    <n v="137"/>
    <x v="4"/>
    <x v="0"/>
    <x v="30"/>
    <n v="1"/>
    <s v="ремонт внутридомовой инженерной системы теплоснабжения"/>
    <n v="620"/>
    <s v="пм"/>
    <n v="3127"/>
    <n v="1980229.0360000001"/>
    <n v="1938740"/>
    <n v="41489.036000000007"/>
    <n v="0"/>
  </r>
  <r>
    <x v="30"/>
    <n v="55674"/>
    <n v="137"/>
    <x v="4"/>
    <x v="0"/>
    <x v="30"/>
    <n v="1"/>
    <s v="ремонт внутридомовой инженерной системы водоотведения"/>
    <n v="130"/>
    <s v="пм"/>
    <n v="3100"/>
    <n v="411624.2"/>
    <n v="403000"/>
    <n v="8624.2000000000007"/>
    <n v="0"/>
  </r>
  <r>
    <x v="30"/>
    <n v="55678"/>
    <n v="137"/>
    <x v="4"/>
    <x v="0"/>
    <x v="30"/>
    <n v="1"/>
    <s v="ремонт фасада"/>
    <n v="940"/>
    <s v="пм"/>
    <n v="4186"/>
    <n v="4019045.5759999999"/>
    <n v="3934840"/>
    <n v="84205.576000000015"/>
    <n v="0"/>
  </r>
  <r>
    <x v="123"/>
    <n v="55687"/>
    <n v="138"/>
    <x v="4"/>
    <x v="0"/>
    <x v="123"/>
    <n v="1"/>
    <s v="ремонт внутридомовой инженерной системы газоснабжения"/>
    <n v="84"/>
    <s v="пм"/>
    <n v="3576"/>
    <n v="306812.21759999997"/>
    <n v="300384"/>
    <n v="6428.2176000000009"/>
    <n v="0"/>
  </r>
  <r>
    <x v="123"/>
    <n v="55689"/>
    <n v="138"/>
    <x v="4"/>
    <x v="0"/>
    <x v="123"/>
    <n v="1"/>
    <s v="ремонт внутридомовой инженерной системы электроснабжения"/>
    <n v="630"/>
    <s v="пм"/>
    <n v="1773"/>
    <n v="1140893.5859999999"/>
    <n v="1116990"/>
    <n v="23903.586000000003"/>
    <n v="0"/>
  </r>
  <r>
    <x v="123"/>
    <n v="55691"/>
    <n v="138"/>
    <x v="4"/>
    <x v="0"/>
    <x v="123"/>
    <n v="1"/>
    <s v="ремонт подвального помещения"/>
    <n v="863"/>
    <s v="м2"/>
    <n v="3310"/>
    <n v="2917659.7420000001"/>
    <n v="2856530"/>
    <n v="61129.742000000006"/>
    <n v="0"/>
  </r>
  <r>
    <x v="123"/>
    <n v="55692"/>
    <n v="138"/>
    <x v="4"/>
    <x v="0"/>
    <x v="123"/>
    <n v="1"/>
    <s v="ремонт фасада"/>
    <n v="400"/>
    <s v="м2"/>
    <n v="4186"/>
    <n v="1710232.16"/>
    <n v="1674400"/>
    <n v="35832.160000000003"/>
    <n v="0"/>
  </r>
  <r>
    <x v="123"/>
    <n v="55690"/>
    <n v="138"/>
    <x v="4"/>
    <x v="0"/>
    <x v="123"/>
    <n v="1"/>
    <s v="ремонт крыши"/>
    <n v="1034"/>
    <s v="м2"/>
    <n v="5084"/>
    <n v="5369352.7183999997"/>
    <n v="5256856"/>
    <n v="112496.71840000001"/>
    <n v="0"/>
  </r>
  <r>
    <x v="123"/>
    <n v="55688"/>
    <n v="138"/>
    <x v="4"/>
    <x v="0"/>
    <x v="123"/>
    <n v="1"/>
    <s v="ремонт внутридомовой инженерной системы теплоснабжения"/>
    <n v="562"/>
    <s v="пм"/>
    <n v="3127"/>
    <n v="1794981.8036"/>
    <n v="1757374"/>
    <n v="37607.803600000007"/>
    <n v="0"/>
  </r>
  <r>
    <x v="124"/>
    <n v="55710"/>
    <n v="139"/>
    <x v="4"/>
    <x v="0"/>
    <x v="124"/>
    <n v="1"/>
    <s v="ремонт внутридомовой инженерной системы газоснабжения"/>
    <n v="110"/>
    <s v="пм"/>
    <n v="3576"/>
    <n v="401777.90399999998"/>
    <n v="393360"/>
    <n v="8417.9040000000005"/>
    <n v="0"/>
  </r>
  <r>
    <x v="125"/>
    <n v="55734"/>
    <n v="140"/>
    <x v="4"/>
    <x v="0"/>
    <x v="125"/>
    <n v="1"/>
    <s v="ремонт внутридомовой инженерной системы газоснабжения"/>
    <n v="75"/>
    <s v="пм"/>
    <n v="3576"/>
    <n v="273939.48"/>
    <n v="268200"/>
    <n v="5739.4800000000005"/>
    <n v="0"/>
  </r>
  <r>
    <x v="126"/>
    <n v="55762"/>
    <n v="141"/>
    <x v="4"/>
    <x v="0"/>
    <x v="126"/>
    <n v="1"/>
    <s v="ремонт внутридомовой инженерной системы электроснабжения"/>
    <n v="360"/>
    <s v="пм"/>
    <n v="1773"/>
    <n v="651939.19200000004"/>
    <n v="638280"/>
    <n v="13659.192000000001"/>
    <n v="0"/>
  </r>
  <r>
    <x v="126"/>
    <n v="55761"/>
    <n v="141"/>
    <x v="4"/>
    <x v="0"/>
    <x v="126"/>
    <n v="1"/>
    <s v="ремонт внутридомовой инженерной системы газоснабжения"/>
    <n v="355"/>
    <s v="пм"/>
    <n v="3576"/>
    <n v="1296646.872"/>
    <n v="1269480"/>
    <n v="27166.872000000003"/>
    <n v="0"/>
  </r>
  <r>
    <x v="127"/>
    <n v="55771"/>
    <n v="142"/>
    <x v="4"/>
    <x v="0"/>
    <x v="127"/>
    <n v="1"/>
    <s v="ремонт внутридомовой инженерной системы газоснабжения"/>
    <n v="65"/>
    <s v="пм"/>
    <n v="3576"/>
    <n v="237414.21600000001"/>
    <n v="232440"/>
    <n v="4974.2160000000003"/>
    <n v="0"/>
  </r>
  <r>
    <x v="127"/>
    <n v="55777"/>
    <n v="142"/>
    <x v="4"/>
    <x v="0"/>
    <x v="127"/>
    <n v="1"/>
    <s v="ремонт подвального помещения"/>
    <n v="254"/>
    <s v="м2"/>
    <n v="3310"/>
    <n v="858731.83600000001"/>
    <n v="840740"/>
    <n v="17991.836000000003"/>
    <n v="0"/>
  </r>
  <r>
    <x v="128"/>
    <n v="55778"/>
    <n v="143"/>
    <x v="4"/>
    <x v="0"/>
    <x v="128"/>
    <n v="1"/>
    <s v="ремонт внутридомовой инженерной системы газоснабжения"/>
    <n v="130"/>
    <s v="пм"/>
    <n v="3576"/>
    <n v="474828.43200000003"/>
    <n v="464880"/>
    <n v="9948.4320000000007"/>
    <n v="0"/>
  </r>
  <r>
    <x v="128"/>
    <n v="55779"/>
    <n v="143"/>
    <x v="4"/>
    <x v="0"/>
    <x v="128"/>
    <n v="1"/>
    <s v="ремонт подвального помещения"/>
    <n v="400"/>
    <s v="м2"/>
    <n v="3310"/>
    <n v="1352333.6"/>
    <n v="1324000"/>
    <n v="28333.600000000002"/>
    <n v="0"/>
  </r>
  <r>
    <x v="128"/>
    <n v="55780"/>
    <n v="143"/>
    <x v="4"/>
    <x v="0"/>
    <x v="128"/>
    <n v="1"/>
    <s v="ремонт фасада"/>
    <n v="200"/>
    <s v="м2"/>
    <n v="4186"/>
    <n v="855116.08"/>
    <n v="837200"/>
    <n v="17916.080000000002"/>
    <n v="0"/>
  </r>
  <r>
    <x v="129"/>
    <n v="55835"/>
    <n v="144"/>
    <x v="4"/>
    <x v="0"/>
    <x v="129"/>
    <n v="1"/>
    <s v="ремонт внутридомовой инженерной системы электроснабжения"/>
    <n v="45"/>
    <s v="пм"/>
    <n v="1773"/>
    <n v="81492.399000000005"/>
    <n v="79785"/>
    <n v="1707.3990000000001"/>
    <n v="0"/>
  </r>
  <r>
    <x v="129"/>
    <n v="55833"/>
    <n v="144"/>
    <x v="4"/>
    <x v="0"/>
    <x v="129"/>
    <n v="1"/>
    <s v="ремонт внутридомовой инженерной системы теплоснабжения"/>
    <n v="284"/>
    <s v="пм"/>
    <n v="3127"/>
    <n v="907072.65520000004"/>
    <n v="888068"/>
    <n v="19004.655200000001"/>
    <n v="0"/>
  </r>
  <r>
    <x v="129"/>
    <n v="55831"/>
    <n v="144"/>
    <x v="4"/>
    <x v="0"/>
    <x v="129"/>
    <n v="1"/>
    <s v="ремонт внутридомовой инженерной системы газоснабжения"/>
    <n v="21"/>
    <s v="пм"/>
    <n v="3576"/>
    <n v="76703.054399999994"/>
    <n v="75096"/>
    <n v="1607.0544000000002"/>
    <n v="0"/>
  </r>
  <r>
    <x v="129"/>
    <n v="55837"/>
    <n v="144"/>
    <x v="4"/>
    <x v="0"/>
    <x v="129"/>
    <n v="1"/>
    <s v="ремонт подвального помещения"/>
    <n v="155.4"/>
    <s v="м2"/>
    <n v="3310"/>
    <n v="525381.60360000003"/>
    <n v="514374"/>
    <n v="11007.6036"/>
    <n v="0"/>
  </r>
  <r>
    <x v="129"/>
    <n v="55832"/>
    <n v="144"/>
    <x v="4"/>
    <x v="0"/>
    <x v="129"/>
    <n v="1"/>
    <s v="ремонт внутридомовой инженерной системы горячего водоснабжения"/>
    <n v="120"/>
    <s v="пм"/>
    <n v="2710"/>
    <n v="332159.28000000003"/>
    <n v="325200"/>
    <n v="6959.2800000000007"/>
    <n v="0"/>
  </r>
  <r>
    <x v="129"/>
    <n v="55834"/>
    <n v="144"/>
    <x v="4"/>
    <x v="0"/>
    <x v="129"/>
    <n v="1"/>
    <s v="ремонт внутридомовой инженерной системы холодного водоснабжения"/>
    <n v="120"/>
    <s v="пм"/>
    <n v="2710"/>
    <n v="332159.28000000003"/>
    <n v="325200"/>
    <n v="6959.2800000000007"/>
    <n v="0"/>
  </r>
  <r>
    <x v="129"/>
    <n v="55838"/>
    <n v="144"/>
    <x v="4"/>
    <x v="0"/>
    <x v="129"/>
    <n v="1"/>
    <s v="ремонт фасада"/>
    <n v="530.6"/>
    <s v="м2"/>
    <n v="4186"/>
    <n v="2268622.9602399999"/>
    <n v="2221091.6"/>
    <n v="47531.360240000009"/>
    <n v="0"/>
  </r>
  <r>
    <x v="129"/>
    <n v="55830"/>
    <n v="144"/>
    <x v="4"/>
    <x v="0"/>
    <x v="129"/>
    <n v="1"/>
    <s v="ремонт внутридомовой инженерной системы водоотведения"/>
    <n v="45"/>
    <s v="пм"/>
    <n v="3100"/>
    <n v="142485.29999999999"/>
    <n v="139500"/>
    <n v="2985.3"/>
    <n v="0"/>
  </r>
  <r>
    <x v="129"/>
    <n v="55836"/>
    <n v="144"/>
    <x v="4"/>
    <x v="0"/>
    <x v="129"/>
    <n v="1"/>
    <s v="ремонт крыши"/>
    <n v="430.8"/>
    <s v="м2"/>
    <n v="5955"/>
    <n v="2620313.8596000001"/>
    <n v="2565414"/>
    <n v="54899.859600000003"/>
    <n v="0"/>
  </r>
  <r>
    <x v="130"/>
    <n v="55847"/>
    <n v="145"/>
    <x v="4"/>
    <x v="0"/>
    <x v="130"/>
    <n v="1"/>
    <s v="ремонт внутридомовой инженерной системы электроснабжения"/>
    <n v="40"/>
    <s v="пм"/>
    <n v="1773"/>
    <n v="72437.687999999995"/>
    <n v="70920"/>
    <n v="1517.6880000000001"/>
    <n v="0"/>
  </r>
  <r>
    <x v="130"/>
    <n v="55846"/>
    <n v="145"/>
    <x v="4"/>
    <x v="0"/>
    <x v="130"/>
    <n v="1"/>
    <s v="ремонт внутридомовой инженерной системы газоснабжения"/>
    <n v="37"/>
    <s v="пм"/>
    <n v="3576"/>
    <n v="135143.4768"/>
    <n v="132312"/>
    <n v="2831.4768000000004"/>
    <n v="0"/>
  </r>
  <r>
    <x v="130"/>
    <n v="55843"/>
    <n v="145"/>
    <x v="4"/>
    <x v="0"/>
    <x v="130"/>
    <n v="1"/>
    <s v="ремонт фасада"/>
    <n v="617.70000000000005"/>
    <s v="м2"/>
    <n v="4186"/>
    <n v="2641026.0130800004"/>
    <n v="2585692.2000000002"/>
    <n v="55333.813080000007"/>
    <n v="0"/>
  </r>
  <r>
    <x v="130"/>
    <n v="55842"/>
    <n v="145"/>
    <x v="4"/>
    <x v="0"/>
    <x v="130"/>
    <n v="1"/>
    <s v="ремонт крыши"/>
    <n v="428"/>
    <s v="м2"/>
    <n v="5955"/>
    <n v="2603283.0359999998"/>
    <n v="2548740"/>
    <n v="54543.036000000007"/>
    <n v="0"/>
  </r>
  <r>
    <x v="131"/>
    <n v="55980"/>
    <n v="146"/>
    <x v="4"/>
    <x v="0"/>
    <x v="131"/>
    <n v="1"/>
    <s v="ремонт внутридомовой инженерной системы электроснабжения"/>
    <n v="85"/>
    <s v="пм"/>
    <n v="1773"/>
    <n v="153930.087"/>
    <n v="150705"/>
    <n v="3225.0870000000004"/>
    <n v="0"/>
  </r>
  <r>
    <x v="132"/>
    <n v="55991"/>
    <n v="147"/>
    <x v="4"/>
    <x v="0"/>
    <x v="132"/>
    <n v="1"/>
    <s v="ремонт фундамента"/>
    <n v="97.3"/>
    <s v="м2"/>
    <n v="5391"/>
    <n v="535769.54801999987"/>
    <n v="524544.29999999993"/>
    <n v="11225.248019999999"/>
    <n v="0"/>
  </r>
  <r>
    <x v="133"/>
    <n v="45450"/>
    <n v="148"/>
    <x v="4"/>
    <x v="0"/>
    <x v="133"/>
    <n v="1"/>
    <s v="ремонт фасада"/>
    <n v="527"/>
    <s v="м2"/>
    <n v="4186"/>
    <n v="2253230.8708000001"/>
    <n v="2206022"/>
    <n v="47208.870800000004"/>
    <n v="0"/>
  </r>
  <r>
    <x v="134"/>
    <n v="84867"/>
    <n v="149"/>
    <x v="4"/>
    <x v="0"/>
    <x v="134"/>
    <n v="2"/>
    <s v="ремонт внутридомовой инженерной системы электроснабжения"/>
    <n v="350"/>
    <s v="пм"/>
    <n v="1773"/>
    <n v="633829.77"/>
    <n v="620550"/>
    <n v="13279.770000000002"/>
    <n v="0"/>
  </r>
  <r>
    <x v="134"/>
    <n v="84866"/>
    <n v="149"/>
    <x v="4"/>
    <x v="0"/>
    <x v="134"/>
    <n v="2"/>
    <s v="ремонт внутридомовой инженерной системы газоснабжения"/>
    <n v="275"/>
    <s v="пм"/>
    <n v="3576"/>
    <n v="1004444.76"/>
    <n v="983400"/>
    <n v="21044.760000000002"/>
    <n v="0"/>
  </r>
  <r>
    <x v="135"/>
    <n v="84969"/>
    <n v="150"/>
    <x v="4"/>
    <x v="0"/>
    <x v="135"/>
    <n v="1"/>
    <s v="ремонт внутридомовой инженерной системы теплоснабжения"/>
    <n v="200"/>
    <s v="пм"/>
    <n v="3127"/>
    <n v="638783.56000000006"/>
    <n v="625400"/>
    <n v="13383.560000000001"/>
    <n v="0"/>
  </r>
  <r>
    <x v="136"/>
    <n v="85045"/>
    <n v="151"/>
    <x v="4"/>
    <x v="0"/>
    <x v="136"/>
    <n v="1"/>
    <s v="ремонт фасада"/>
    <n v="466"/>
    <s v="м2"/>
    <n v="4186"/>
    <n v="1992420.4664"/>
    <n v="1950676"/>
    <n v="41744.466400000005"/>
    <n v="0"/>
  </r>
  <r>
    <x v="137"/>
    <n v="85127"/>
    <n v="152"/>
    <x v="4"/>
    <x v="0"/>
    <x v="137"/>
    <n v="2"/>
    <s v="ремонт внутридомовой инженерной системы холодного водоснабжения"/>
    <n v="500"/>
    <s v="пм"/>
    <n v="2710"/>
    <n v="1383997"/>
    <n v="1355000"/>
    <n v="28997.000000000004"/>
    <n v="0"/>
  </r>
  <r>
    <x v="138"/>
    <n v="84770"/>
    <n v="153"/>
    <x v="4"/>
    <x v="0"/>
    <x v="138"/>
    <n v="1"/>
    <s v="ремонт внутридомовой инженерной системы теплоснабжения"/>
    <n v="750"/>
    <s v="пм"/>
    <n v="3127"/>
    <n v="2395438.35"/>
    <n v="2345250"/>
    <n v="50188.350000000006"/>
    <n v="0"/>
  </r>
  <r>
    <x v="139"/>
    <n v="89226"/>
    <n v="154"/>
    <x v="4"/>
    <x v="0"/>
    <x v="139"/>
    <n v="1"/>
    <s v="ремонт внутридомовой инженерной системы газоснабжения"/>
    <n v="32"/>
    <s v="пм"/>
    <n v="3576"/>
    <n v="116880.84480000001"/>
    <n v="114432"/>
    <n v="2448.8448000000003"/>
    <n v="0"/>
  </r>
  <r>
    <x v="140"/>
    <n v="89070"/>
    <n v="155"/>
    <x v="4"/>
    <x v="0"/>
    <x v="140"/>
    <n v="1"/>
    <s v="ремонт внутридомовой инженерной системы газоснабжения"/>
    <n v="15"/>
    <s v="пм"/>
    <n v="3576"/>
    <n v="54787.896000000001"/>
    <n v="53640"/>
    <n v="1147.8960000000002"/>
    <n v="0"/>
  </r>
  <r>
    <x v="141"/>
    <n v="88982"/>
    <n v="156"/>
    <x v="4"/>
    <x v="0"/>
    <x v="141"/>
    <n v="1"/>
    <s v="ремонт внутридомовой инженерной системы газоснабжения"/>
    <n v="18"/>
    <s v="пм"/>
    <n v="3576"/>
    <n v="65745.475200000001"/>
    <n v="64368"/>
    <n v="1377.4752000000001"/>
    <n v="0"/>
  </r>
  <r>
    <x v="141"/>
    <n v="88984"/>
    <n v="156"/>
    <x v="4"/>
    <x v="0"/>
    <x v="141"/>
    <n v="1"/>
    <s v="ремонт фасада"/>
    <n v="53"/>
    <s v="м2"/>
    <n v="4186"/>
    <n v="226605.76120000001"/>
    <n v="221858"/>
    <n v="4747.7612000000008"/>
    <n v="0"/>
  </r>
  <r>
    <x v="141"/>
    <n v="88983"/>
    <n v="156"/>
    <x v="4"/>
    <x v="0"/>
    <x v="141"/>
    <n v="1"/>
    <s v="ремонт подвального помещения"/>
    <n v="114"/>
    <s v="пм"/>
    <n v="3310"/>
    <n v="385415.076"/>
    <n v="377340"/>
    <n v="8075.0760000000009"/>
    <n v="0"/>
  </r>
  <r>
    <x v="142"/>
    <n v="88856"/>
    <n v="157"/>
    <x v="4"/>
    <x v="0"/>
    <x v="142"/>
    <n v="1"/>
    <s v="ремонт внутридомовой инженерной системы газоснабжения"/>
    <n v="14"/>
    <s v="пм"/>
    <n v="3576"/>
    <n v="51135.369599999998"/>
    <n v="50064"/>
    <n v="1071.3696000000002"/>
    <n v="0"/>
  </r>
  <r>
    <x v="142"/>
    <n v="88857"/>
    <n v="157"/>
    <x v="4"/>
    <x v="0"/>
    <x v="142"/>
    <n v="1"/>
    <s v="ремонт внутридомовой инженерной системы теплоснабжения"/>
    <n v="92"/>
    <s v="пм"/>
    <n v="3127"/>
    <n v="293840.4376"/>
    <n v="287684"/>
    <n v="6156.4376000000011"/>
    <n v="0"/>
  </r>
  <r>
    <x v="142"/>
    <n v="88858"/>
    <n v="157"/>
    <x v="4"/>
    <x v="0"/>
    <x v="142"/>
    <n v="1"/>
    <s v="ремонт подвального помещения"/>
    <n v="175"/>
    <s v="м2"/>
    <n v="3310"/>
    <n v="591645.94999999995"/>
    <n v="579250"/>
    <n v="12395.95"/>
    <n v="0"/>
  </r>
  <r>
    <x v="143"/>
    <n v="89361"/>
    <n v="158"/>
    <x v="4"/>
    <x v="0"/>
    <x v="143"/>
    <n v="1"/>
    <s v="ремонт внутридомовой инженерной системы газоснабжения"/>
    <n v="105"/>
    <s v="пм"/>
    <n v="3576"/>
    <n v="383515.272"/>
    <n v="375480"/>
    <n v="8035.2720000000008"/>
    <n v="0"/>
  </r>
  <r>
    <x v="144"/>
    <n v="88247"/>
    <n v="159"/>
    <x v="4"/>
    <x v="0"/>
    <x v="144"/>
    <n v="1"/>
    <s v="ремонт внутридомовой инженерной системы электроснабжения"/>
    <n v="450"/>
    <s v="пм"/>
    <n v="1773"/>
    <n v="814923.99"/>
    <n v="797850"/>
    <n v="17073.990000000002"/>
    <n v="0"/>
  </r>
  <r>
    <x v="144"/>
    <n v="88248"/>
    <n v="159"/>
    <x v="4"/>
    <x v="0"/>
    <x v="144"/>
    <n v="1"/>
    <s v="ремонт внутридомовой инженерной системы холодного водоснабжения"/>
    <n v="404"/>
    <s v="пм"/>
    <n v="2710"/>
    <n v="1118269.5759999999"/>
    <n v="1094840"/>
    <n v="23429.576000000001"/>
    <n v="0"/>
  </r>
  <r>
    <x v="144"/>
    <n v="88243"/>
    <n v="159"/>
    <x v="4"/>
    <x v="0"/>
    <x v="144"/>
    <n v="1"/>
    <s v="ремонт внутридомовой инженерной системы газоснабжения"/>
    <n v="740"/>
    <s v="пм"/>
    <n v="3576"/>
    <n v="2702869.5359999998"/>
    <n v="2646240"/>
    <n v="56629.536000000007"/>
    <n v="0"/>
  </r>
  <r>
    <x v="145"/>
    <n v="87922"/>
    <n v="160"/>
    <x v="4"/>
    <x v="0"/>
    <x v="145"/>
    <n v="1"/>
    <s v="ремонт фасада"/>
    <n v="378"/>
    <s v="м2"/>
    <n v="4186"/>
    <n v="1616169.3912"/>
    <n v="1582308"/>
    <n v="33861.391200000005"/>
    <n v="0"/>
  </r>
  <r>
    <x v="146"/>
    <n v="82126"/>
    <n v="161"/>
    <x v="4"/>
    <x v="0"/>
    <x v="146"/>
    <n v="1"/>
    <s v="ремонт фасада"/>
    <n v="425"/>
    <s v="м2"/>
    <n v="4186"/>
    <n v="1817121.67"/>
    <n v="1779050"/>
    <n v="38071.670000000006"/>
    <n v="0"/>
  </r>
  <r>
    <x v="146"/>
    <n v="82115"/>
    <n v="161"/>
    <x v="4"/>
    <x v="0"/>
    <x v="146"/>
    <n v="1"/>
    <s v="ремонт внутридомовой инженерной системы газоснабжения"/>
    <n v="230"/>
    <s v="пм"/>
    <n v="3576"/>
    <n v="840081.07200000004"/>
    <n v="822480"/>
    <n v="17601.072"/>
    <n v="0"/>
  </r>
  <r>
    <x v="147"/>
    <n v="88678"/>
    <n v="162"/>
    <x v="4"/>
    <x v="0"/>
    <x v="147"/>
    <n v="1"/>
    <s v="ремонт внутридомовой инженерной системы газоснабжения"/>
    <n v="180"/>
    <s v="пм"/>
    <n v="3576"/>
    <n v="657454.75199999998"/>
    <n v="643680"/>
    <n v="13774.752000000002"/>
    <n v="0"/>
  </r>
  <r>
    <x v="147"/>
    <n v="88677"/>
    <n v="162"/>
    <x v="4"/>
    <x v="0"/>
    <x v="147"/>
    <n v="1"/>
    <s v="ремонт фасада"/>
    <n v="650"/>
    <s v="м2"/>
    <n v="4186"/>
    <n v="2779127.26"/>
    <n v="2720900"/>
    <n v="58227.260000000009"/>
    <n v="0"/>
  </r>
  <r>
    <x v="148"/>
    <n v="88807"/>
    <n v="163"/>
    <x v="4"/>
    <x v="0"/>
    <x v="148"/>
    <n v="1"/>
    <s v="ремонт внутридомовой инженерной системы газоснабжения"/>
    <n v="180"/>
    <s v="пм"/>
    <n v="3576"/>
    <n v="657454.75199999998"/>
    <n v="643680"/>
    <n v="13774.752000000002"/>
    <n v="0"/>
  </r>
  <r>
    <x v="148"/>
    <n v="88806"/>
    <n v="163"/>
    <x v="4"/>
    <x v="0"/>
    <x v="148"/>
    <n v="1"/>
    <s v="ремонт фасада"/>
    <n v="650"/>
    <s v="м2"/>
    <n v="4186"/>
    <n v="2779127.26"/>
    <n v="2720900"/>
    <n v="58227.260000000009"/>
    <n v="0"/>
  </r>
  <r>
    <x v="149"/>
    <n v="88485"/>
    <n v="164"/>
    <x v="4"/>
    <x v="0"/>
    <x v="149"/>
    <n v="1"/>
    <s v="ремонт внутридомовой инженерной системы теплоснабжения"/>
    <n v="184"/>
    <s v="пм"/>
    <n v="3127"/>
    <n v="587680.87520000001"/>
    <n v="575368"/>
    <n v="12312.875200000002"/>
    <n v="0"/>
  </r>
  <r>
    <x v="149"/>
    <n v="88486"/>
    <n v="164"/>
    <x v="4"/>
    <x v="0"/>
    <x v="149"/>
    <n v="1"/>
    <s v="ремонт внутридомовой инженерной системы газоснабжения"/>
    <n v="210"/>
    <s v="пм"/>
    <n v="3576"/>
    <n v="767030.54399999999"/>
    <n v="750960"/>
    <n v="16070.544000000002"/>
    <n v="0"/>
  </r>
  <r>
    <x v="150"/>
    <n v="83775"/>
    <n v="165"/>
    <x v="4"/>
    <x v="0"/>
    <x v="150"/>
    <n v="1"/>
    <s v="ремонт внутридомовой инженерной системы газоснабжения"/>
    <n v="79"/>
    <s v="пм"/>
    <n v="3576"/>
    <n v="288549.58559999999"/>
    <n v="282504"/>
    <n v="6045.5856000000003"/>
    <n v="0"/>
  </r>
  <r>
    <x v="151"/>
    <n v="83713"/>
    <n v="166"/>
    <x v="4"/>
    <x v="0"/>
    <x v="151"/>
    <n v="1"/>
    <s v="ремонт внутридомовой инженерной системы газоснабжения"/>
    <n v="79"/>
    <s v="пм"/>
    <n v="3576"/>
    <n v="288549.58559999999"/>
    <n v="282504"/>
    <n v="6045.5856000000003"/>
    <n v="0"/>
  </r>
  <r>
    <x v="152"/>
    <n v="83726"/>
    <n v="167"/>
    <x v="4"/>
    <x v="0"/>
    <x v="152"/>
    <n v="1"/>
    <s v="ремонт фасада"/>
    <n v="478"/>
    <s v="м2"/>
    <n v="4186"/>
    <n v="2043727.4312"/>
    <n v="2000908"/>
    <n v="42819.431200000006"/>
    <n v="0"/>
  </r>
  <r>
    <x v="153"/>
    <n v="83790"/>
    <n v="168"/>
    <x v="4"/>
    <x v="0"/>
    <x v="153"/>
    <n v="1"/>
    <s v="ремонт внутридомовой инженерной системы электроснабжения"/>
    <n v="75"/>
    <s v="пм"/>
    <n v="1773"/>
    <n v="135820.66500000001"/>
    <n v="132975"/>
    <n v="2845.6650000000004"/>
    <n v="0"/>
  </r>
  <r>
    <x v="153"/>
    <n v="83789"/>
    <n v="168"/>
    <x v="4"/>
    <x v="0"/>
    <x v="153"/>
    <n v="1"/>
    <s v="ремонт внутридомовой инженерной системы холодного водоснабжения"/>
    <n v="108"/>
    <s v="пм"/>
    <n v="2710"/>
    <n v="298943.35200000001"/>
    <n v="292680"/>
    <n v="6263.3520000000008"/>
    <n v="0"/>
  </r>
  <r>
    <x v="153"/>
    <n v="83788"/>
    <n v="168"/>
    <x v="4"/>
    <x v="0"/>
    <x v="153"/>
    <n v="1"/>
    <s v="ремонт внутридомовой инженерной системы газоснабжения"/>
    <n v="98"/>
    <s v="пм"/>
    <n v="3576"/>
    <n v="357947.58720000001"/>
    <n v="350448"/>
    <n v="7499.5872000000008"/>
    <n v="0"/>
  </r>
  <r>
    <x v="154"/>
    <n v="83797"/>
    <n v="169"/>
    <x v="4"/>
    <x v="0"/>
    <x v="154"/>
    <n v="1"/>
    <s v="ремонт внутридомовой инженерной системы газоснабжения"/>
    <n v="98"/>
    <s v="пм"/>
    <n v="3576"/>
    <n v="357947.58720000001"/>
    <n v="350448"/>
    <n v="7499.5872000000008"/>
    <n v="0"/>
  </r>
  <r>
    <x v="154"/>
    <n v="83798"/>
    <n v="169"/>
    <x v="4"/>
    <x v="0"/>
    <x v="154"/>
    <n v="1"/>
    <s v="ремонт крыши"/>
    <n v="692"/>
    <s v="м2"/>
    <n v="5955"/>
    <n v="4209046.4040000001"/>
    <n v="4120860"/>
    <n v="88186.40400000001"/>
    <n v="0"/>
  </r>
  <r>
    <x v="155"/>
    <n v="83807"/>
    <n v="170"/>
    <x v="4"/>
    <x v="0"/>
    <x v="155"/>
    <n v="1"/>
    <s v="ремонт фасада"/>
    <n v="577"/>
    <s v="м2"/>
    <n v="4186"/>
    <n v="2467009.8908000002"/>
    <n v="2415322"/>
    <n v="51687.890800000008"/>
    <n v="0"/>
  </r>
  <r>
    <x v="155"/>
    <n v="83805"/>
    <n v="170"/>
    <x v="4"/>
    <x v="0"/>
    <x v="155"/>
    <n v="1"/>
    <s v="ремонт внутридомовой инженерной системы газоснабжения"/>
    <n v="98"/>
    <s v="пм"/>
    <n v="3576"/>
    <n v="357947.58720000001"/>
    <n v="350448"/>
    <n v="7499.5872000000008"/>
    <n v="0"/>
  </r>
  <r>
    <x v="155"/>
    <n v="83806"/>
    <n v="170"/>
    <x v="4"/>
    <x v="0"/>
    <x v="155"/>
    <n v="1"/>
    <s v="ремонт внутридомовой инженерной системы холодного водоснабжения"/>
    <n v="108"/>
    <s v="пм"/>
    <n v="2710"/>
    <n v="298943.35200000001"/>
    <n v="292680"/>
    <n v="6263.3520000000008"/>
    <n v="0"/>
  </r>
  <r>
    <x v="156"/>
    <n v="26168"/>
    <n v="171"/>
    <x v="4"/>
    <x v="0"/>
    <x v="156"/>
    <n v="1"/>
    <s v="ремонт фундамента"/>
    <n v="50"/>
    <s v="м2"/>
    <n v="5391"/>
    <n v="275318.37"/>
    <n v="269550"/>
    <n v="5768.3700000000008"/>
    <n v="0"/>
  </r>
  <r>
    <x v="157"/>
    <n v="72554"/>
    <n v="172"/>
    <x v="4"/>
    <x v="0"/>
    <x v="157"/>
    <n v="1"/>
    <s v="ремонт подвального помещения"/>
    <n v="300"/>
    <s v="м2"/>
    <n v="3310"/>
    <n v="1014250.2"/>
    <n v="993000"/>
    <n v="21250.2"/>
    <n v="0"/>
  </r>
  <r>
    <x v="158"/>
    <n v="72570"/>
    <n v="173"/>
    <x v="4"/>
    <x v="0"/>
    <x v="158"/>
    <n v="1"/>
    <s v="ремонт фасада"/>
    <n v="360"/>
    <s v="м2"/>
    <n v="4186"/>
    <n v="1539208.9439999999"/>
    <n v="1506960"/>
    <n v="32248.944000000003"/>
    <n v="0"/>
  </r>
  <r>
    <x v="158"/>
    <n v="72565"/>
    <n v="173"/>
    <x v="4"/>
    <x v="0"/>
    <x v="158"/>
    <n v="1"/>
    <s v="ремонт внутридомовой инженерной системы холодного водоснабжения"/>
    <n v="43"/>
    <s v="пм"/>
    <n v="2710"/>
    <n v="119023.742"/>
    <n v="116530"/>
    <n v="2493.7420000000002"/>
    <n v="0"/>
  </r>
  <r>
    <x v="159"/>
    <n v="72571"/>
    <n v="174"/>
    <x v="4"/>
    <x v="0"/>
    <x v="159"/>
    <n v="1"/>
    <s v="ремонт крыши"/>
    <n v="350"/>
    <s v="м2"/>
    <n v="5955"/>
    <n v="2128852.9500000002"/>
    <n v="2084250"/>
    <n v="44602.950000000004"/>
    <n v="0"/>
  </r>
  <r>
    <x v="32"/>
    <n v="84236"/>
    <n v="175"/>
    <x v="4"/>
    <x v="0"/>
    <x v="32"/>
    <n v="1"/>
    <s v="ремонт фундамента"/>
    <n v="56"/>
    <s v="м2"/>
    <n v="5391"/>
    <n v="308356.57439999998"/>
    <n v="301896"/>
    <n v="6460.5744000000004"/>
    <n v="0"/>
  </r>
  <r>
    <x v="32"/>
    <n v="84231"/>
    <n v="175"/>
    <x v="4"/>
    <x v="0"/>
    <x v="32"/>
    <n v="1"/>
    <s v="ремонт внутридомовой инженерной системы электроснабжения"/>
    <n v="30"/>
    <s v="пм"/>
    <n v="1773"/>
    <n v="54328.266000000003"/>
    <n v="53190"/>
    <n v="1138.2660000000001"/>
    <n v="0"/>
  </r>
  <r>
    <x v="160"/>
    <n v="22481"/>
    <n v="176"/>
    <x v="4"/>
    <x v="0"/>
    <x v="160"/>
    <n v="1"/>
    <s v="ремонт внутридомовой инженерной системы водоотведения"/>
    <n v="76"/>
    <s v="пм"/>
    <n v="3100"/>
    <n v="240641.84"/>
    <n v="235600"/>
    <n v="5041.84"/>
    <n v="0"/>
  </r>
  <r>
    <x v="161"/>
    <n v="22585"/>
    <n v="177"/>
    <x v="4"/>
    <x v="0"/>
    <x v="161"/>
    <n v="1"/>
    <s v="ремонт внутридомовой инженерной системы теплоснабжения"/>
    <n v="392"/>
    <s v="пм"/>
    <n v="3127"/>
    <n v="1252015.7775999999"/>
    <n v="1225784"/>
    <n v="26231.777600000001"/>
    <n v="0"/>
  </r>
  <r>
    <x v="161"/>
    <n v="22586"/>
    <n v="177"/>
    <x v="4"/>
    <x v="0"/>
    <x v="161"/>
    <n v="1"/>
    <s v="ремонт фундамента"/>
    <n v="800"/>
    <s v="м2"/>
    <n v="5391"/>
    <n v="4405093.92"/>
    <n v="4312800"/>
    <n v="92293.920000000013"/>
    <n v="0"/>
  </r>
  <r>
    <x v="162"/>
    <n v="22618"/>
    <n v="178"/>
    <x v="4"/>
    <x v="0"/>
    <x v="162"/>
    <n v="1"/>
    <s v="ремонт внутридомовой инженерной системы холодного водоснабжения"/>
    <n v="93"/>
    <s v="пм"/>
    <n v="2710"/>
    <n v="257423.44200000001"/>
    <n v="252030"/>
    <n v="5393.4420000000009"/>
    <n v="0"/>
  </r>
  <r>
    <x v="162"/>
    <n v="22610"/>
    <n v="178"/>
    <x v="4"/>
    <x v="0"/>
    <x v="162"/>
    <n v="1"/>
    <s v="ремонт фундамента"/>
    <n v="95"/>
    <s v="м2"/>
    <n v="5391"/>
    <n v="523104.90299999999"/>
    <n v="512145"/>
    <n v="10959.903000000002"/>
    <n v="0"/>
  </r>
  <r>
    <x v="163"/>
    <n v="22619"/>
    <n v="179"/>
    <x v="4"/>
    <x v="0"/>
    <x v="163"/>
    <n v="1"/>
    <s v="ремонт фундамента"/>
    <n v="96"/>
    <s v="м2"/>
    <n v="5391"/>
    <n v="528611.27040000004"/>
    <n v="517536"/>
    <n v="11075.270400000001"/>
    <n v="0"/>
  </r>
  <r>
    <x v="164"/>
    <n v="45327"/>
    <n v="180"/>
    <x v="4"/>
    <x v="0"/>
    <x v="164"/>
    <n v="1"/>
    <s v="ремонт внутридомовой инженерной системы холодного водоснабжения"/>
    <n v="86"/>
    <s v="пм"/>
    <n v="2710"/>
    <n v="238047.484"/>
    <n v="233060"/>
    <n v="4987.4840000000004"/>
    <n v="0"/>
  </r>
  <r>
    <x v="164"/>
    <n v="45330"/>
    <n v="180"/>
    <x v="4"/>
    <x v="0"/>
    <x v="164"/>
    <n v="1"/>
    <s v="ремонт фасада"/>
    <n v="427"/>
    <s v="м2"/>
    <n v="4186"/>
    <n v="1825672.8308000001"/>
    <n v="1787422"/>
    <n v="38250.830800000003"/>
    <n v="0"/>
  </r>
  <r>
    <x v="164"/>
    <n v="45328"/>
    <n v="180"/>
    <x v="4"/>
    <x v="0"/>
    <x v="164"/>
    <n v="1"/>
    <s v="ремонт внутридомовой инженерной системы теплоснабжения"/>
    <n v="76"/>
    <s v="пм"/>
    <n v="3127"/>
    <n v="242737.75279999999"/>
    <n v="237652"/>
    <n v="5085.7528000000002"/>
    <n v="0"/>
  </r>
  <r>
    <x v="164"/>
    <n v="45329"/>
    <n v="180"/>
    <x v="4"/>
    <x v="0"/>
    <x v="164"/>
    <n v="1"/>
    <s v="ремонт внутридомовой инженерной системы электроснабжения"/>
    <n v="110"/>
    <s v="пм"/>
    <n v="1773"/>
    <n v="199203.64199999999"/>
    <n v="195030"/>
    <n v="4173.6420000000007"/>
    <n v="0"/>
  </r>
  <r>
    <x v="165"/>
    <n v="45424"/>
    <n v="181"/>
    <x v="4"/>
    <x v="0"/>
    <x v="165"/>
    <n v="1"/>
    <s v="ремонт внутридомовой инженерной системы электроснабжения"/>
    <n v="138"/>
    <s v="пм"/>
    <n v="1773"/>
    <n v="249910.02360000001"/>
    <n v="244674"/>
    <n v="5236.0236000000004"/>
    <n v="0"/>
  </r>
  <r>
    <x v="8"/>
    <m/>
    <m/>
    <x v="5"/>
    <x v="1"/>
    <x v="8"/>
    <m/>
    <m/>
    <m/>
    <m/>
    <m/>
    <n v="565918272.84865081"/>
    <n v="554061359.75"/>
    <n v="11856913.098649995"/>
    <n v="0"/>
  </r>
  <r>
    <x v="8"/>
    <m/>
    <m/>
    <x v="6"/>
    <x v="2"/>
    <x v="8"/>
    <m/>
    <m/>
    <m/>
    <m/>
    <m/>
    <n v="743105094.65733087"/>
    <n v="725300705.95000005"/>
    <n v="15521435.107329996"/>
    <n v="1457474.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0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compact="0" compactData="0" multipleFieldFilters="0">
  <location ref="B4:F190" firstHeaderRow="1" firstDataRow="1" firstDataCol="4"/>
  <pivotFields count="15">
    <pivotField axis="axisRow" compact="0" outline="0" showAll="0" defaultSubtotal="0">
      <items count="167">
        <item x="160"/>
        <item x="161"/>
        <item x="162"/>
        <item x="163"/>
        <item x="156"/>
        <item x="133"/>
        <item x="34"/>
        <item x="42"/>
        <item x="46"/>
        <item x="47"/>
        <item x="25"/>
        <item x="49"/>
        <item x="53"/>
        <item x="54"/>
        <item x="55"/>
        <item x="59"/>
        <item x="60"/>
        <item x="15"/>
        <item x="61"/>
        <item x="63"/>
        <item x="64"/>
        <item x="65"/>
        <item x="66"/>
        <item x="67"/>
        <item x="16"/>
        <item x="68"/>
        <item x="69"/>
        <item x="72"/>
        <item x="73"/>
        <item x="74"/>
        <item x="75"/>
        <item x="81"/>
        <item x="79"/>
        <item x="4"/>
        <item x="80"/>
        <item x="77"/>
        <item x="83"/>
        <item x="97"/>
        <item x="98"/>
        <item x="99"/>
        <item x="100"/>
        <item x="101"/>
        <item x="103"/>
        <item x="104"/>
        <item x="27"/>
        <item x="108"/>
        <item x="110"/>
        <item x="111"/>
        <item x="23"/>
        <item x="93"/>
        <item x="90"/>
        <item x="95"/>
        <item x="96"/>
        <item m="1" x="166"/>
        <item x="114"/>
        <item x="29"/>
        <item x="118"/>
        <item x="119"/>
        <item x="120"/>
        <item x="122"/>
        <item x="124"/>
        <item x="127"/>
        <item x="132"/>
        <item x="158"/>
        <item x="146"/>
        <item x="62"/>
        <item x="109"/>
        <item x="155"/>
        <item x="135"/>
        <item x="136"/>
        <item x="145"/>
        <item x="144"/>
        <item x="149"/>
        <item x="147"/>
        <item x="148"/>
        <item x="8"/>
        <item x="39"/>
        <item x="43"/>
        <item x="0"/>
        <item x="44"/>
        <item x="1"/>
        <item x="2"/>
        <item x="12"/>
        <item x="3"/>
        <item x="5"/>
        <item x="7"/>
        <item x="37"/>
        <item x="38"/>
        <item x="40"/>
        <item x="9"/>
        <item x="45"/>
        <item x="48"/>
        <item x="56"/>
        <item x="17"/>
        <item x="78"/>
        <item x="18"/>
        <item x="20"/>
        <item x="85"/>
        <item x="84"/>
        <item x="6"/>
        <item x="26"/>
        <item x="105"/>
        <item x="106"/>
        <item x="107"/>
        <item x="28"/>
        <item x="115"/>
        <item x="116"/>
        <item x="117"/>
        <item x="121"/>
        <item x="30"/>
        <item x="123"/>
        <item x="128"/>
        <item x="129"/>
        <item x="130"/>
        <item x="31"/>
        <item x="153"/>
        <item x="154"/>
        <item x="32"/>
        <item x="164"/>
        <item x="165"/>
        <item x="36"/>
        <item x="41"/>
        <item x="50"/>
        <item x="70"/>
        <item x="71"/>
        <item x="76"/>
        <item x="21"/>
        <item x="87"/>
        <item x="88"/>
        <item x="89"/>
        <item x="92"/>
        <item x="94"/>
        <item x="102"/>
        <item x="125"/>
        <item x="126"/>
        <item x="134"/>
        <item x="138"/>
        <item x="139"/>
        <item x="140"/>
        <item x="141"/>
        <item x="142"/>
        <item x="143"/>
        <item x="150"/>
        <item x="152"/>
        <item x="151"/>
        <item x="157"/>
        <item x="159"/>
        <item x="35"/>
        <item x="10"/>
        <item x="11"/>
        <item x="22"/>
        <item x="91"/>
        <item x="52"/>
        <item x="51"/>
        <item x="57"/>
        <item x="24"/>
        <item x="112"/>
        <item x="113"/>
        <item x="131"/>
        <item x="137"/>
        <item x="33"/>
        <item x="82"/>
        <item x="19"/>
        <item x="86"/>
        <item x="13"/>
        <item x="14"/>
        <item x="5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7">
        <item x="6"/>
        <item x="5"/>
        <item x="3"/>
        <item x="1"/>
        <item x="4"/>
        <item x="2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 defaultSubtotal="0">
      <items count="3">
        <item x="0"/>
        <item x="2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168">
        <item x="90"/>
        <item x="34"/>
        <item x="42"/>
        <item x="47"/>
        <item x="49"/>
        <item x="53"/>
        <item x="55"/>
        <item x="59"/>
        <item x="60"/>
        <item x="15"/>
        <item x="61"/>
        <item x="62"/>
        <item x="63"/>
        <item x="65"/>
        <item x="66"/>
        <item x="67"/>
        <item x="68"/>
        <item x="69"/>
        <item x="73"/>
        <item x="74"/>
        <item x="54"/>
        <item x="77"/>
        <item x="4"/>
        <item x="80"/>
        <item x="79"/>
        <item x="81"/>
        <item x="83"/>
        <item x="25"/>
        <item x="23"/>
        <item x="93"/>
        <item x="95"/>
        <item x="96"/>
        <item m="1" x="166"/>
        <item x="97"/>
        <item x="98"/>
        <item x="99"/>
        <item x="100"/>
        <item x="101"/>
        <item x="103"/>
        <item x="104"/>
        <item x="27"/>
        <item x="108"/>
        <item x="109"/>
        <item x="110"/>
        <item x="111"/>
        <item x="114"/>
        <item x="29"/>
        <item x="118"/>
        <item x="122"/>
        <item x="124"/>
        <item x="119"/>
        <item x="120"/>
        <item x="132"/>
        <item x="155"/>
        <item x="158"/>
        <item x="162"/>
        <item x="163"/>
        <item x="160"/>
        <item x="161"/>
        <item x="135"/>
        <item x="136"/>
        <item x="156"/>
        <item x="133"/>
        <item x="147"/>
        <item x="148"/>
        <item x="144"/>
        <item x="145"/>
        <item x="146"/>
        <item x="149"/>
        <item x="8"/>
        <item x="64"/>
        <item x="43"/>
        <item x="0"/>
        <item x="44"/>
        <item x="1"/>
        <item x="2"/>
        <item x="12"/>
        <item x="3"/>
        <item x="5"/>
        <item x="7"/>
        <item x="37"/>
        <item x="38"/>
        <item x="39"/>
        <item x="40"/>
        <item x="9"/>
        <item x="45"/>
        <item x="46"/>
        <item x="48"/>
        <item x="56"/>
        <item x="16"/>
        <item x="72"/>
        <item x="17"/>
        <item x="78"/>
        <item x="18"/>
        <item x="20"/>
        <item x="85"/>
        <item x="84"/>
        <item x="6"/>
        <item x="26"/>
        <item x="105"/>
        <item x="106"/>
        <item x="107"/>
        <item x="28"/>
        <item x="115"/>
        <item x="116"/>
        <item x="117"/>
        <item x="121"/>
        <item x="30"/>
        <item x="123"/>
        <item x="127"/>
        <item x="128"/>
        <item x="129"/>
        <item x="130"/>
        <item x="31"/>
        <item x="153"/>
        <item x="154"/>
        <item x="32"/>
        <item x="164"/>
        <item x="165"/>
        <item x="36"/>
        <item x="41"/>
        <item x="50"/>
        <item x="70"/>
        <item x="71"/>
        <item x="75"/>
        <item x="76"/>
        <item x="21"/>
        <item x="87"/>
        <item x="88"/>
        <item x="89"/>
        <item x="92"/>
        <item x="94"/>
        <item x="102"/>
        <item x="125"/>
        <item x="126"/>
        <item x="134"/>
        <item x="138"/>
        <item x="139"/>
        <item x="140"/>
        <item x="141"/>
        <item x="142"/>
        <item x="143"/>
        <item x="150"/>
        <item x="152"/>
        <item x="151"/>
        <item x="157"/>
        <item x="159"/>
        <item x="35"/>
        <item x="10"/>
        <item x="11"/>
        <item x="52"/>
        <item x="13"/>
        <item x="14"/>
        <item x="58"/>
        <item x="22"/>
        <item x="91"/>
        <item x="51"/>
        <item x="57"/>
        <item x="82"/>
        <item x="19"/>
        <item x="86"/>
        <item x="24"/>
        <item x="112"/>
        <item x="113"/>
        <item x="131"/>
        <item x="137"/>
        <item x="33"/>
        <item t="default"/>
      </items>
    </pivotField>
    <pivotField compact="0" outline="0" showAll="0" defaultSubtotal="0"/>
    <pivotField compact="0" outline="0" showAll="0"/>
    <pivotField compact="0" outline="0" showAll="0" defaultSubtotal="0"/>
    <pivotField compact="0" outline="0" showAll="0" defaultSubtotal="0"/>
    <pivotField compact="0" outline="0" showAll="0" defaultSubtotal="0"/>
    <pivotField dataField="1" compact="0" outline="0" showAll="0"/>
    <pivotField compact="0" numFmtId="4" outline="0" showAll="0" defaultSubtotal="0"/>
    <pivotField compact="0" numFmtId="4" outline="0" showAll="0" defaultSubtotal="0"/>
    <pivotField compact="0" numFmtId="4" outline="0" showAll="0" defaultSubtotal="0"/>
  </pivotFields>
  <rowFields count="4">
    <field x="0"/>
    <field x="3"/>
    <field x="4"/>
    <field x="5"/>
  </rowFields>
  <rowItems count="186">
    <i>
      <x/>
      <x v="4"/>
      <x/>
      <x v="57"/>
    </i>
    <i>
      <x v="1"/>
      <x v="4"/>
      <x/>
      <x v="58"/>
    </i>
    <i>
      <x v="2"/>
      <x v="4"/>
      <x/>
      <x v="55"/>
    </i>
    <i>
      <x v="3"/>
      <x v="4"/>
      <x/>
      <x v="56"/>
    </i>
    <i>
      <x v="4"/>
      <x v="4"/>
      <x/>
      <x v="61"/>
    </i>
    <i>
      <x v="5"/>
      <x v="4"/>
      <x/>
      <x v="62"/>
    </i>
    <i>
      <x v="6"/>
      <x v="4"/>
      <x/>
      <x v="1"/>
    </i>
    <i>
      <x v="7"/>
      <x v="4"/>
      <x/>
      <x v="2"/>
    </i>
    <i>
      <x v="8"/>
      <x v="4"/>
      <x/>
      <x v="86"/>
    </i>
    <i>
      <x v="9"/>
      <x v="4"/>
      <x/>
      <x v="3"/>
    </i>
    <i>
      <x v="10"/>
      <x v="4"/>
      <x/>
      <x v="27"/>
    </i>
    <i r="1">
      <x v="5"/>
      <x/>
      <x v="27"/>
    </i>
    <i>
      <x v="11"/>
      <x v="4"/>
      <x/>
      <x v="4"/>
    </i>
    <i>
      <x v="12"/>
      <x v="4"/>
      <x/>
      <x v="5"/>
    </i>
    <i>
      <x v="13"/>
      <x v="4"/>
      <x/>
      <x v="20"/>
    </i>
    <i>
      <x v="14"/>
      <x v="4"/>
      <x/>
      <x v="6"/>
    </i>
    <i>
      <x v="15"/>
      <x v="4"/>
      <x/>
      <x v="7"/>
    </i>
    <i>
      <x v="16"/>
      <x v="4"/>
      <x/>
      <x v="8"/>
    </i>
    <i>
      <x v="17"/>
      <x v="4"/>
      <x/>
      <x v="9"/>
    </i>
    <i r="1">
      <x v="5"/>
      <x/>
      <x v="9"/>
    </i>
    <i>
      <x v="18"/>
      <x v="4"/>
      <x/>
      <x v="10"/>
    </i>
    <i>
      <x v="19"/>
      <x v="4"/>
      <x/>
      <x v="12"/>
    </i>
    <i>
      <x v="20"/>
      <x v="4"/>
      <x/>
      <x v="70"/>
    </i>
    <i>
      <x v="21"/>
      <x v="4"/>
      <x/>
      <x v="13"/>
    </i>
    <i>
      <x v="22"/>
      <x v="4"/>
      <x/>
      <x v="14"/>
    </i>
    <i>
      <x v="23"/>
      <x v="4"/>
      <x/>
      <x v="15"/>
    </i>
    <i>
      <x v="24"/>
      <x v="4"/>
      <x/>
      <x v="89"/>
    </i>
    <i r="1">
      <x v="5"/>
      <x/>
      <x v="89"/>
    </i>
    <i>
      <x v="25"/>
      <x v="4"/>
      <x/>
      <x v="16"/>
    </i>
    <i>
      <x v="26"/>
      <x v="4"/>
      <x/>
      <x v="17"/>
    </i>
    <i>
      <x v="27"/>
      <x v="4"/>
      <x/>
      <x v="90"/>
    </i>
    <i>
      <x v="28"/>
      <x v="4"/>
      <x/>
      <x v="18"/>
    </i>
    <i>
      <x v="29"/>
      <x v="4"/>
      <x/>
      <x v="19"/>
    </i>
    <i>
      <x v="30"/>
      <x v="4"/>
      <x/>
      <x v="124"/>
    </i>
    <i>
      <x v="31"/>
      <x v="4"/>
      <x/>
      <x v="25"/>
    </i>
    <i>
      <x v="32"/>
      <x v="4"/>
      <x/>
      <x v="24"/>
    </i>
    <i>
      <x v="33"/>
      <x v="4"/>
      <x/>
      <x v="22"/>
    </i>
    <i r="1">
      <x v="6"/>
      <x/>
      <x v="22"/>
    </i>
    <i>
      <x v="34"/>
      <x v="4"/>
      <x/>
      <x v="23"/>
    </i>
    <i>
      <x v="35"/>
      <x v="4"/>
      <x/>
      <x v="21"/>
    </i>
    <i>
      <x v="36"/>
      <x v="4"/>
      <x/>
      <x v="26"/>
    </i>
    <i>
      <x v="37"/>
      <x v="4"/>
      <x/>
      <x v="33"/>
    </i>
    <i>
      <x v="38"/>
      <x v="4"/>
      <x/>
      <x v="34"/>
    </i>
    <i>
      <x v="39"/>
      <x v="4"/>
      <x/>
      <x v="35"/>
    </i>
    <i>
      <x v="40"/>
      <x v="4"/>
      <x/>
      <x v="36"/>
    </i>
    <i>
      <x v="41"/>
      <x v="4"/>
      <x/>
      <x v="37"/>
    </i>
    <i>
      <x v="42"/>
      <x v="4"/>
      <x/>
      <x v="38"/>
    </i>
    <i>
      <x v="43"/>
      <x v="4"/>
      <x/>
      <x v="39"/>
    </i>
    <i>
      <x v="44"/>
      <x v="5"/>
      <x/>
      <x v="40"/>
    </i>
    <i>
      <x v="45"/>
      <x v="4"/>
      <x/>
      <x v="41"/>
    </i>
    <i>
      <x v="46"/>
      <x v="4"/>
      <x/>
      <x v="43"/>
    </i>
    <i>
      <x v="47"/>
      <x v="4"/>
      <x/>
      <x v="44"/>
    </i>
    <i>
      <x v="48"/>
      <x v="4"/>
      <x/>
      <x v="28"/>
    </i>
    <i r="1">
      <x v="5"/>
      <x/>
      <x v="28"/>
    </i>
    <i>
      <x v="49"/>
      <x v="4"/>
      <x/>
      <x v="29"/>
    </i>
    <i>
      <x v="50"/>
      <x v="4"/>
      <x/>
      <x/>
    </i>
    <i>
      <x v="51"/>
      <x v="4"/>
      <x/>
      <x v="30"/>
    </i>
    <i>
      <x v="52"/>
      <x v="4"/>
      <x/>
      <x v="31"/>
    </i>
    <i>
      <x v="54"/>
      <x v="4"/>
      <x/>
      <x v="45"/>
    </i>
    <i>
      <x v="55"/>
      <x v="4"/>
      <x/>
      <x v="46"/>
    </i>
    <i r="1">
      <x v="5"/>
      <x/>
      <x v="46"/>
    </i>
    <i>
      <x v="56"/>
      <x v="4"/>
      <x/>
      <x v="47"/>
    </i>
    <i>
      <x v="57"/>
      <x v="4"/>
      <x/>
      <x v="50"/>
    </i>
    <i>
      <x v="58"/>
      <x v="4"/>
      <x/>
      <x v="51"/>
    </i>
    <i>
      <x v="59"/>
      <x v="4"/>
      <x/>
      <x v="48"/>
    </i>
    <i>
      <x v="60"/>
      <x v="4"/>
      <x/>
      <x v="49"/>
    </i>
    <i>
      <x v="61"/>
      <x v="4"/>
      <x/>
      <x v="109"/>
    </i>
    <i>
      <x v="62"/>
      <x v="4"/>
      <x/>
      <x v="52"/>
    </i>
    <i>
      <x v="63"/>
      <x v="4"/>
      <x/>
      <x v="54"/>
    </i>
    <i>
      <x v="64"/>
      <x v="4"/>
      <x/>
      <x v="67"/>
    </i>
    <i>
      <x v="65"/>
      <x v="4"/>
      <x/>
      <x v="11"/>
    </i>
    <i>
      <x v="66"/>
      <x v="4"/>
      <x/>
      <x v="42"/>
    </i>
    <i>
      <x v="67"/>
      <x v="4"/>
      <x/>
      <x v="53"/>
    </i>
    <i>
      <x v="68"/>
      <x v="4"/>
      <x/>
      <x v="59"/>
    </i>
    <i>
      <x v="69"/>
      <x v="4"/>
      <x/>
      <x v="60"/>
    </i>
    <i>
      <x v="70"/>
      <x v="4"/>
      <x/>
      <x v="66"/>
    </i>
    <i>
      <x v="71"/>
      <x v="4"/>
      <x/>
      <x v="65"/>
    </i>
    <i>
      <x v="72"/>
      <x v="4"/>
      <x/>
      <x v="68"/>
    </i>
    <i>
      <x v="73"/>
      <x v="4"/>
      <x/>
      <x v="63"/>
    </i>
    <i>
      <x v="74"/>
      <x v="4"/>
      <x/>
      <x v="64"/>
    </i>
    <i>
      <x v="75"/>
      <x/>
      <x v="1"/>
      <x v="69"/>
    </i>
    <i r="1">
      <x v="1"/>
      <x v="2"/>
      <x v="69"/>
    </i>
    <i r="1">
      <x v="2"/>
      <x v="2"/>
      <x v="69"/>
    </i>
    <i r="1">
      <x v="3"/>
      <x v="2"/>
      <x v="69"/>
    </i>
    <i>
      <x v="76"/>
      <x v="4"/>
      <x/>
      <x v="82"/>
    </i>
    <i>
      <x v="77"/>
      <x v="4"/>
      <x/>
      <x v="71"/>
    </i>
    <i>
      <x v="78"/>
      <x v="6"/>
      <x/>
      <x v="72"/>
    </i>
    <i>
      <x v="79"/>
      <x v="4"/>
      <x/>
      <x v="73"/>
    </i>
    <i>
      <x v="80"/>
      <x v="6"/>
      <x/>
      <x v="74"/>
    </i>
    <i>
      <x v="81"/>
      <x v="6"/>
      <x/>
      <x v="75"/>
    </i>
    <i>
      <x v="82"/>
      <x v="4"/>
      <x/>
      <x v="76"/>
    </i>
    <i r="1">
      <x v="5"/>
      <x/>
      <x v="76"/>
    </i>
    <i>
      <x v="83"/>
      <x v="6"/>
      <x/>
      <x v="77"/>
    </i>
    <i>
      <x v="84"/>
      <x v="6"/>
      <x/>
      <x v="78"/>
    </i>
    <i>
      <x v="85"/>
      <x v="4"/>
      <x/>
      <x v="79"/>
    </i>
    <i r="1">
      <x v="6"/>
      <x/>
      <x v="79"/>
    </i>
    <i>
      <x v="86"/>
      <x v="4"/>
      <x/>
      <x v="80"/>
    </i>
    <i>
      <x v="87"/>
      <x v="4"/>
      <x/>
      <x v="81"/>
    </i>
    <i>
      <x v="88"/>
      <x v="4"/>
      <x/>
      <x v="83"/>
    </i>
    <i>
      <x v="89"/>
      <x v="5"/>
      <x/>
      <x v="84"/>
    </i>
    <i>
      <x v="90"/>
      <x v="4"/>
      <x/>
      <x v="85"/>
    </i>
    <i>
      <x v="91"/>
      <x v="4"/>
      <x/>
      <x v="87"/>
    </i>
    <i>
      <x v="92"/>
      <x v="4"/>
      <x/>
      <x v="88"/>
    </i>
    <i>
      <x v="93"/>
      <x v="4"/>
      <x/>
      <x v="91"/>
    </i>
    <i r="1">
      <x v="5"/>
      <x/>
      <x v="91"/>
    </i>
    <i>
      <x v="94"/>
      <x v="4"/>
      <x/>
      <x v="92"/>
    </i>
    <i>
      <x v="95"/>
      <x v="4"/>
      <x/>
      <x v="93"/>
    </i>
    <i r="1">
      <x v="5"/>
      <x/>
      <x v="93"/>
    </i>
    <i>
      <x v="96"/>
      <x v="4"/>
      <x/>
      <x v="94"/>
    </i>
    <i r="1">
      <x v="5"/>
      <x/>
      <x v="94"/>
    </i>
    <i>
      <x v="97"/>
      <x v="4"/>
      <x/>
      <x v="95"/>
    </i>
    <i>
      <x v="98"/>
      <x v="4"/>
      <x/>
      <x v="96"/>
    </i>
    <i>
      <x v="99"/>
      <x v="4"/>
      <x/>
      <x v="97"/>
    </i>
    <i r="1">
      <x v="6"/>
      <x/>
      <x v="97"/>
    </i>
    <i>
      <x v="100"/>
      <x v="5"/>
      <x/>
      <x v="98"/>
    </i>
    <i>
      <x v="101"/>
      <x v="4"/>
      <x/>
      <x v="99"/>
    </i>
    <i>
      <x v="102"/>
      <x v="4"/>
      <x/>
      <x v="100"/>
    </i>
    <i>
      <x v="103"/>
      <x v="4"/>
      <x/>
      <x v="101"/>
    </i>
    <i>
      <x v="104"/>
      <x v="4"/>
      <x/>
      <x v="102"/>
    </i>
    <i r="1">
      <x v="5"/>
      <x/>
      <x v="102"/>
    </i>
    <i>
      <x v="105"/>
      <x v="4"/>
      <x/>
      <x v="103"/>
    </i>
    <i>
      <x v="106"/>
      <x v="4"/>
      <x/>
      <x v="104"/>
    </i>
    <i>
      <x v="107"/>
      <x v="4"/>
      <x/>
      <x v="105"/>
    </i>
    <i>
      <x v="108"/>
      <x v="4"/>
      <x/>
      <x v="106"/>
    </i>
    <i>
      <x v="109"/>
      <x v="4"/>
      <x/>
      <x v="107"/>
    </i>
    <i r="1">
      <x v="5"/>
      <x/>
      <x v="107"/>
    </i>
    <i>
      <x v="110"/>
      <x v="4"/>
      <x/>
      <x v="108"/>
    </i>
    <i>
      <x v="111"/>
      <x v="4"/>
      <x/>
      <x v="110"/>
    </i>
    <i>
      <x v="112"/>
      <x v="4"/>
      <x/>
      <x v="111"/>
    </i>
    <i>
      <x v="113"/>
      <x v="4"/>
      <x/>
      <x v="112"/>
    </i>
    <i>
      <x v="114"/>
      <x v="5"/>
      <x/>
      <x v="113"/>
    </i>
    <i>
      <x v="115"/>
      <x v="4"/>
      <x/>
      <x v="114"/>
    </i>
    <i>
      <x v="116"/>
      <x v="4"/>
      <x/>
      <x v="115"/>
    </i>
    <i>
      <x v="117"/>
      <x v="4"/>
      <x/>
      <x v="116"/>
    </i>
    <i r="1">
      <x v="5"/>
      <x/>
      <x v="116"/>
    </i>
    <i>
      <x v="118"/>
      <x v="4"/>
      <x/>
      <x v="117"/>
    </i>
    <i>
      <x v="119"/>
      <x v="4"/>
      <x/>
      <x v="118"/>
    </i>
    <i>
      <x v="120"/>
      <x v="4"/>
      <x/>
      <x v="119"/>
    </i>
    <i>
      <x v="121"/>
      <x v="4"/>
      <x/>
      <x v="120"/>
    </i>
    <i>
      <x v="122"/>
      <x v="4"/>
      <x/>
      <x v="121"/>
    </i>
    <i>
      <x v="123"/>
      <x v="4"/>
      <x/>
      <x v="122"/>
    </i>
    <i>
      <x v="124"/>
      <x v="4"/>
      <x/>
      <x v="123"/>
    </i>
    <i>
      <x v="125"/>
      <x v="4"/>
      <x/>
      <x v="125"/>
    </i>
    <i>
      <x v="126"/>
      <x v="5"/>
      <x/>
      <x v="126"/>
    </i>
    <i>
      <x v="127"/>
      <x v="4"/>
      <x/>
      <x v="127"/>
    </i>
    <i>
      <x v="128"/>
      <x v="4"/>
      <x/>
      <x v="128"/>
    </i>
    <i>
      <x v="129"/>
      <x v="4"/>
      <x/>
      <x v="129"/>
    </i>
    <i>
      <x v="130"/>
      <x v="4"/>
      <x/>
      <x v="130"/>
    </i>
    <i>
      <x v="131"/>
      <x v="4"/>
      <x/>
      <x v="131"/>
    </i>
    <i>
      <x v="132"/>
      <x v="4"/>
      <x/>
      <x v="132"/>
    </i>
    <i>
      <x v="133"/>
      <x v="4"/>
      <x/>
      <x v="133"/>
    </i>
    <i>
      <x v="134"/>
      <x v="4"/>
      <x/>
      <x v="134"/>
    </i>
    <i>
      <x v="135"/>
      <x v="4"/>
      <x/>
      <x v="135"/>
    </i>
    <i>
      <x v="136"/>
      <x v="4"/>
      <x/>
      <x v="136"/>
    </i>
    <i>
      <x v="137"/>
      <x v="4"/>
      <x/>
      <x v="137"/>
    </i>
    <i>
      <x v="138"/>
      <x v="4"/>
      <x/>
      <x v="138"/>
    </i>
    <i>
      <x v="139"/>
      <x v="4"/>
      <x/>
      <x v="139"/>
    </i>
    <i>
      <x v="140"/>
      <x v="4"/>
      <x/>
      <x v="140"/>
    </i>
    <i>
      <x v="141"/>
      <x v="4"/>
      <x/>
      <x v="141"/>
    </i>
    <i>
      <x v="142"/>
      <x v="4"/>
      <x/>
      <x v="142"/>
    </i>
    <i>
      <x v="143"/>
      <x v="4"/>
      <x/>
      <x v="143"/>
    </i>
    <i>
      <x v="144"/>
      <x v="4"/>
      <x/>
      <x v="144"/>
    </i>
    <i>
      <x v="145"/>
      <x v="4"/>
      <x/>
      <x v="145"/>
    </i>
    <i>
      <x v="146"/>
      <x v="4"/>
      <x/>
      <x v="146"/>
    </i>
    <i>
      <x v="147"/>
      <x v="4"/>
      <x/>
      <x v="147"/>
    </i>
    <i>
      <x v="148"/>
      <x v="5"/>
      <x/>
      <x v="148"/>
    </i>
    <i>
      <x v="149"/>
      <x v="5"/>
      <x/>
      <x v="149"/>
    </i>
    <i>
      <x v="150"/>
      <x v="5"/>
      <x/>
      <x v="154"/>
    </i>
    <i>
      <x v="151"/>
      <x v="4"/>
      <x/>
      <x v="155"/>
    </i>
    <i>
      <x v="152"/>
      <x v="4"/>
      <x/>
      <x v="150"/>
    </i>
    <i>
      <x v="153"/>
      <x v="4"/>
      <x/>
      <x v="156"/>
    </i>
    <i>
      <x v="154"/>
      <x v="4"/>
      <x/>
      <x v="157"/>
    </i>
    <i>
      <x v="155"/>
      <x v="5"/>
      <x/>
      <x v="161"/>
    </i>
    <i>
      <x v="156"/>
      <x v="4"/>
      <x/>
      <x v="162"/>
    </i>
    <i>
      <x v="157"/>
      <x v="4"/>
      <x/>
      <x v="163"/>
    </i>
    <i>
      <x v="158"/>
      <x v="4"/>
      <x/>
      <x v="164"/>
    </i>
    <i>
      <x v="159"/>
      <x v="4"/>
      <x/>
      <x v="165"/>
    </i>
    <i>
      <x v="160"/>
      <x v="5"/>
      <x/>
      <x v="166"/>
    </i>
    <i>
      <x v="161"/>
      <x v="4"/>
      <x/>
      <x v="158"/>
    </i>
    <i>
      <x v="162"/>
      <x v="4"/>
      <x/>
      <x v="159"/>
    </i>
    <i r="1">
      <x v="5"/>
      <x/>
      <x v="159"/>
    </i>
    <i>
      <x v="163"/>
      <x v="4"/>
      <x/>
      <x v="160"/>
    </i>
    <i>
      <x v="164"/>
      <x v="5"/>
      <x/>
      <x v="151"/>
    </i>
    <i>
      <x v="165"/>
      <x v="5"/>
      <x/>
      <x v="152"/>
    </i>
    <i>
      <x v="166"/>
      <x v="4"/>
      <x/>
      <x v="153"/>
    </i>
    <i t="grand">
      <x/>
    </i>
  </rowItems>
  <colItems count="1">
    <i/>
  </colItems>
  <dataFields count="1">
    <dataField name="Сумма по полю Стоимость всего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24"/>
  <sheetViews>
    <sheetView tabSelected="1" zoomScale="70" zoomScaleNormal="70" workbookViewId="0">
      <selection activeCell="S2" sqref="S2:V4"/>
    </sheetView>
  </sheetViews>
  <sheetFormatPr defaultColWidth="9.140625" defaultRowHeight="15" x14ac:dyDescent="0.25"/>
  <cols>
    <col min="1" max="1" width="8.7109375" style="32" bestFit="1" customWidth="1"/>
    <col min="2" max="2" width="8.7109375" style="103" customWidth="1"/>
    <col min="3" max="3" width="13.5703125" style="31" customWidth="1"/>
    <col min="4" max="4" width="30.5703125" style="32" customWidth="1"/>
    <col min="5" max="5" width="51.42578125" style="32" customWidth="1"/>
    <col min="6" max="6" width="6" style="103" customWidth="1"/>
    <col min="7" max="7" width="7.42578125" style="103" customWidth="1"/>
    <col min="8" max="8" width="5.7109375" style="32" customWidth="1"/>
    <col min="9" max="9" width="5.5703125" style="104" customWidth="1"/>
    <col min="10" max="10" width="5.85546875" style="104" customWidth="1"/>
    <col min="11" max="11" width="5.42578125" style="104" customWidth="1"/>
    <col min="12" max="12" width="11.140625" style="33" customWidth="1"/>
    <col min="13" max="13" width="11" style="33" customWidth="1"/>
    <col min="14" max="14" width="10" style="33" customWidth="1"/>
    <col min="15" max="15" width="9.42578125" style="103" customWidth="1"/>
    <col min="16" max="16" width="4" style="103" customWidth="1"/>
    <col min="17" max="17" width="4.28515625" style="103" customWidth="1"/>
    <col min="18" max="18" width="17.28515625" style="101" customWidth="1"/>
    <col min="19" max="19" width="8.42578125" style="101" customWidth="1"/>
    <col min="20" max="20" width="14.5703125" style="101" customWidth="1"/>
    <col min="21" max="21" width="8.42578125" style="101" customWidth="1"/>
    <col min="22" max="22" width="20" style="101" customWidth="1"/>
    <col min="23" max="23" width="14.85546875" style="32" customWidth="1"/>
    <col min="24" max="24" width="9.140625" style="32"/>
    <col min="25" max="25" width="18.28515625" style="32" customWidth="1"/>
    <col min="26" max="16384" width="9.140625" style="32"/>
  </cols>
  <sheetData>
    <row r="1" spans="1:23" s="37" customFormat="1" ht="31.5" customHeight="1" x14ac:dyDescent="0.3">
      <c r="A1" s="63"/>
      <c r="B1" s="64"/>
      <c r="C1" s="64"/>
      <c r="D1" s="63"/>
      <c r="E1" s="65"/>
      <c r="F1" s="64"/>
      <c r="G1" s="64"/>
      <c r="H1" s="63"/>
      <c r="I1" s="66"/>
      <c r="J1" s="67"/>
      <c r="K1" s="67"/>
      <c r="L1" s="68"/>
      <c r="M1" s="68"/>
      <c r="N1" s="68"/>
      <c r="O1" s="69"/>
      <c r="P1" s="69"/>
      <c r="Q1" s="69"/>
      <c r="R1" s="70"/>
      <c r="S1" s="143" t="s">
        <v>60</v>
      </c>
      <c r="T1" s="143"/>
      <c r="U1" s="143"/>
      <c r="V1" s="143"/>
      <c r="W1" s="71"/>
    </row>
    <row r="2" spans="1:23" s="37" customFormat="1" ht="15" customHeight="1" x14ac:dyDescent="0.3">
      <c r="A2" s="63"/>
      <c r="B2" s="64"/>
      <c r="C2" s="64"/>
      <c r="D2" s="72"/>
      <c r="E2" s="65"/>
      <c r="F2" s="64"/>
      <c r="G2" s="64"/>
      <c r="H2" s="63"/>
      <c r="I2" s="66"/>
      <c r="J2" s="67"/>
      <c r="K2" s="67"/>
      <c r="L2" s="68"/>
      <c r="M2" s="68"/>
      <c r="N2" s="68"/>
      <c r="O2" s="69"/>
      <c r="P2" s="69"/>
      <c r="Q2" s="69"/>
      <c r="R2" s="70"/>
      <c r="S2" s="142" t="s">
        <v>259</v>
      </c>
      <c r="T2" s="142"/>
      <c r="U2" s="142"/>
      <c r="V2" s="142"/>
      <c r="W2" s="73"/>
    </row>
    <row r="3" spans="1:23" s="37" customFormat="1" ht="19.5" customHeight="1" x14ac:dyDescent="0.3">
      <c r="A3" s="63"/>
      <c r="B3" s="64"/>
      <c r="C3" s="64"/>
      <c r="D3" s="63"/>
      <c r="E3" s="65"/>
      <c r="F3" s="64"/>
      <c r="G3" s="64"/>
      <c r="H3" s="63"/>
      <c r="I3" s="66"/>
      <c r="J3" s="67"/>
      <c r="K3" s="67"/>
      <c r="L3" s="68"/>
      <c r="M3" s="68"/>
      <c r="N3" s="68"/>
      <c r="O3" s="69"/>
      <c r="P3" s="69"/>
      <c r="Q3" s="69"/>
      <c r="R3" s="70"/>
      <c r="S3" s="142"/>
      <c r="T3" s="142"/>
      <c r="U3" s="142"/>
      <c r="V3" s="142"/>
      <c r="W3" s="73"/>
    </row>
    <row r="4" spans="1:23" s="37" customFormat="1" ht="143.25" customHeight="1" x14ac:dyDescent="0.3">
      <c r="A4" s="63"/>
      <c r="B4" s="64"/>
      <c r="C4" s="64"/>
      <c r="D4" s="72"/>
      <c r="E4" s="65"/>
      <c r="F4" s="64"/>
      <c r="G4" s="64"/>
      <c r="H4" s="63"/>
      <c r="I4" s="66"/>
      <c r="J4" s="67"/>
      <c r="K4" s="67"/>
      <c r="L4" s="68"/>
      <c r="M4" s="68"/>
      <c r="N4" s="68"/>
      <c r="O4" s="69"/>
      <c r="P4" s="69"/>
      <c r="Q4" s="69"/>
      <c r="R4" s="70"/>
      <c r="S4" s="142"/>
      <c r="T4" s="142"/>
      <c r="U4" s="142"/>
      <c r="V4" s="142"/>
      <c r="W4" s="73"/>
    </row>
    <row r="5" spans="1:23" s="37" customFormat="1" ht="66.75" hidden="1" customHeight="1" x14ac:dyDescent="0.3">
      <c r="A5" s="63"/>
      <c r="B5" s="64"/>
      <c r="C5" s="64"/>
      <c r="D5" s="63"/>
      <c r="E5" s="65"/>
      <c r="F5" s="64"/>
      <c r="G5" s="64"/>
      <c r="H5" s="63"/>
      <c r="I5" s="66"/>
      <c r="J5" s="67"/>
      <c r="K5" s="67"/>
      <c r="L5" s="68"/>
      <c r="M5" s="68"/>
      <c r="N5" s="68"/>
      <c r="O5" s="74"/>
      <c r="P5" s="74"/>
      <c r="Q5" s="74"/>
      <c r="R5" s="75"/>
      <c r="S5" s="128" t="s">
        <v>232</v>
      </c>
      <c r="T5" s="128"/>
      <c r="U5" s="128"/>
      <c r="V5" s="128"/>
      <c r="W5" s="128"/>
    </row>
    <row r="6" spans="1:23" s="37" customFormat="1" ht="24" customHeight="1" x14ac:dyDescent="0.3">
      <c r="A6" s="63"/>
      <c r="B6" s="64"/>
      <c r="C6" s="64"/>
      <c r="D6" s="63"/>
      <c r="E6" s="65"/>
      <c r="F6" s="64"/>
      <c r="G6" s="64"/>
      <c r="H6" s="63"/>
      <c r="I6" s="66"/>
      <c r="J6" s="67"/>
      <c r="K6" s="67"/>
      <c r="L6" s="68"/>
      <c r="M6" s="68"/>
      <c r="N6" s="68"/>
      <c r="O6" s="74"/>
      <c r="P6" s="74"/>
      <c r="Q6" s="74"/>
      <c r="R6" s="75"/>
      <c r="S6" s="75"/>
      <c r="T6" s="75"/>
      <c r="U6" s="75"/>
      <c r="V6" s="75"/>
    </row>
    <row r="7" spans="1:23" s="37" customFormat="1" ht="31.5" customHeight="1" x14ac:dyDescent="0.25">
      <c r="A7" s="63"/>
      <c r="B7" s="64"/>
      <c r="C7" s="64"/>
      <c r="D7" s="63"/>
      <c r="E7" s="65"/>
      <c r="F7" s="64"/>
      <c r="G7" s="64"/>
      <c r="H7" s="63"/>
      <c r="I7" s="66"/>
      <c r="J7" s="67"/>
      <c r="K7" s="67"/>
      <c r="L7" s="68"/>
      <c r="M7" s="68"/>
      <c r="N7" s="68"/>
      <c r="O7" s="64"/>
      <c r="P7" s="64"/>
      <c r="Q7" s="64"/>
      <c r="R7" s="76"/>
      <c r="S7" s="76"/>
      <c r="T7" s="76"/>
      <c r="U7" s="76"/>
      <c r="V7" s="76"/>
      <c r="W7" s="72"/>
    </row>
    <row r="8" spans="1:23" s="37" customFormat="1" ht="21" customHeight="1" x14ac:dyDescent="0.25">
      <c r="A8" s="129"/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</row>
    <row r="9" spans="1:23" s="37" customFormat="1" ht="21" customHeight="1" x14ac:dyDescent="0.25">
      <c r="A9" s="130" t="s">
        <v>228</v>
      </c>
      <c r="B9" s="131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</row>
    <row r="10" spans="1:23" s="37" customFormat="1" ht="21" customHeight="1" x14ac:dyDescent="0.25">
      <c r="A10" s="130" t="s">
        <v>230</v>
      </c>
      <c r="B10" s="131"/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</row>
    <row r="11" spans="1:23" s="37" customFormat="1" ht="30.75" customHeight="1" x14ac:dyDescent="0.3">
      <c r="A11" s="77"/>
      <c r="B11" s="78"/>
      <c r="C11" s="77"/>
      <c r="D11" s="77"/>
      <c r="E11" s="77"/>
      <c r="F11" s="78"/>
      <c r="G11" s="78"/>
      <c r="H11" s="77"/>
      <c r="I11" s="79"/>
      <c r="J11" s="79"/>
      <c r="K11" s="79"/>
      <c r="L11" s="77"/>
      <c r="M11" s="77"/>
      <c r="N11" s="77"/>
      <c r="O11" s="78"/>
      <c r="P11" s="144" t="s">
        <v>61</v>
      </c>
      <c r="Q11" s="144"/>
      <c r="R11" s="144"/>
      <c r="S11" s="144"/>
      <c r="T11" s="144"/>
      <c r="U11" s="144"/>
      <c r="V11" s="144"/>
      <c r="W11" s="144"/>
    </row>
    <row r="12" spans="1:23" s="37" customFormat="1" ht="25.5" customHeight="1" x14ac:dyDescent="0.25">
      <c r="A12" s="141" t="s">
        <v>231</v>
      </c>
      <c r="B12" s="141"/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</row>
    <row r="13" spans="1:23" s="80" customFormat="1" ht="61.5" customHeight="1" x14ac:dyDescent="0.25">
      <c r="A13" s="125" t="s">
        <v>97</v>
      </c>
      <c r="B13" s="136" t="s">
        <v>99</v>
      </c>
      <c r="C13" s="125" t="s">
        <v>48</v>
      </c>
      <c r="D13" s="125" t="s">
        <v>52</v>
      </c>
      <c r="E13" s="125" t="s">
        <v>46</v>
      </c>
      <c r="F13" s="136" t="s">
        <v>98</v>
      </c>
      <c r="G13" s="136" t="s">
        <v>86</v>
      </c>
      <c r="H13" s="125" t="s">
        <v>70</v>
      </c>
      <c r="I13" s="138" t="s">
        <v>59</v>
      </c>
      <c r="J13" s="139"/>
      <c r="K13" s="140"/>
      <c r="L13" s="132" t="s">
        <v>53</v>
      </c>
      <c r="M13" s="127" t="s">
        <v>50</v>
      </c>
      <c r="N13" s="127"/>
      <c r="O13" s="136" t="s">
        <v>57</v>
      </c>
      <c r="P13" s="136" t="s">
        <v>58</v>
      </c>
      <c r="Q13" s="136" t="s">
        <v>69</v>
      </c>
      <c r="R13" s="145" t="s">
        <v>63</v>
      </c>
      <c r="S13" s="146"/>
      <c r="T13" s="146"/>
      <c r="U13" s="146"/>
      <c r="V13" s="147"/>
      <c r="W13" s="134" t="s">
        <v>62</v>
      </c>
    </row>
    <row r="14" spans="1:23" s="80" customFormat="1" ht="245.25" customHeight="1" x14ac:dyDescent="0.25">
      <c r="A14" s="126"/>
      <c r="B14" s="137"/>
      <c r="C14" s="126"/>
      <c r="D14" s="126"/>
      <c r="E14" s="126"/>
      <c r="F14" s="137"/>
      <c r="G14" s="137"/>
      <c r="H14" s="126"/>
      <c r="I14" s="81" t="s">
        <v>54</v>
      </c>
      <c r="J14" s="81" t="s">
        <v>55</v>
      </c>
      <c r="K14" s="81" t="s">
        <v>56</v>
      </c>
      <c r="L14" s="133"/>
      <c r="M14" s="82" t="s">
        <v>50</v>
      </c>
      <c r="N14" s="82" t="s">
        <v>224</v>
      </c>
      <c r="O14" s="137"/>
      <c r="P14" s="137"/>
      <c r="Q14" s="137"/>
      <c r="R14" s="83" t="s">
        <v>68</v>
      </c>
      <c r="S14" s="83" t="s">
        <v>64</v>
      </c>
      <c r="T14" s="83" t="s">
        <v>65</v>
      </c>
      <c r="U14" s="83" t="s">
        <v>66</v>
      </c>
      <c r="V14" s="83" t="s">
        <v>67</v>
      </c>
      <c r="W14" s="135"/>
    </row>
    <row r="15" spans="1:23" x14ac:dyDescent="0.25">
      <c r="A15" s="49">
        <v>4962</v>
      </c>
      <c r="B15" s="84">
        <v>1</v>
      </c>
      <c r="C15" s="61">
        <v>2023</v>
      </c>
      <c r="D15" s="49" t="s">
        <v>12</v>
      </c>
      <c r="E15" s="49" t="s">
        <v>111</v>
      </c>
      <c r="F15" s="84">
        <v>1</v>
      </c>
      <c r="G15" s="84">
        <v>1976</v>
      </c>
      <c r="H15" s="49">
        <v>1976</v>
      </c>
      <c r="I15" s="85" t="s">
        <v>104</v>
      </c>
      <c r="J15" s="85" t="s">
        <v>104</v>
      </c>
      <c r="K15" s="85" t="s">
        <v>104</v>
      </c>
      <c r="L15" s="50">
        <v>1527</v>
      </c>
      <c r="M15" s="50">
        <v>1527.4</v>
      </c>
      <c r="N15" s="50">
        <v>1527</v>
      </c>
      <c r="O15" s="84">
        <v>47</v>
      </c>
      <c r="P15" s="84">
        <v>3</v>
      </c>
      <c r="Q15" s="84">
        <v>2</v>
      </c>
      <c r="R15" s="86">
        <f>VLOOKUP(A15&amp;C15,Лист1!A:F,6,0)</f>
        <v>5041201.4744000006</v>
      </c>
      <c r="S15" s="86">
        <v>0</v>
      </c>
      <c r="T15" s="86">
        <v>0</v>
      </c>
      <c r="U15" s="86">
        <v>0</v>
      </c>
      <c r="V15" s="86">
        <f t="shared" ref="V15:V19" si="0">R15</f>
        <v>5041201.4744000006</v>
      </c>
      <c r="W15" s="87">
        <f t="shared" ref="W15:W21" si="1">DATE(C15,12,31)</f>
        <v>45291</v>
      </c>
    </row>
    <row r="16" spans="1:23" x14ac:dyDescent="0.25">
      <c r="A16" s="49">
        <v>4965</v>
      </c>
      <c r="B16" s="84">
        <v>2</v>
      </c>
      <c r="C16" s="61">
        <v>2023</v>
      </c>
      <c r="D16" s="49" t="s">
        <v>12</v>
      </c>
      <c r="E16" s="49" t="s">
        <v>113</v>
      </c>
      <c r="F16" s="84">
        <v>1</v>
      </c>
      <c r="G16" s="84">
        <v>1984</v>
      </c>
      <c r="H16" s="49">
        <v>1984</v>
      </c>
      <c r="I16" s="85" t="s">
        <v>104</v>
      </c>
      <c r="J16" s="85" t="s">
        <v>104</v>
      </c>
      <c r="K16" s="85" t="s">
        <v>104</v>
      </c>
      <c r="L16" s="50">
        <v>2965.1</v>
      </c>
      <c r="M16" s="50">
        <v>2965.1</v>
      </c>
      <c r="N16" s="50">
        <v>2965.1</v>
      </c>
      <c r="O16" s="84">
        <v>60</v>
      </c>
      <c r="P16" s="84">
        <v>4</v>
      </c>
      <c r="Q16" s="84">
        <v>3</v>
      </c>
      <c r="R16" s="86">
        <f>VLOOKUP(A16&amp;C16,Лист1!A:F,6,0)</f>
        <v>4924213.3202</v>
      </c>
      <c r="S16" s="86">
        <v>0</v>
      </c>
      <c r="T16" s="86">
        <v>0</v>
      </c>
      <c r="U16" s="86">
        <v>0</v>
      </c>
      <c r="V16" s="86">
        <f t="shared" si="0"/>
        <v>4924213.3202</v>
      </c>
      <c r="W16" s="87">
        <f t="shared" si="1"/>
        <v>45291</v>
      </c>
    </row>
    <row r="17" spans="1:29" x14ac:dyDescent="0.25">
      <c r="A17" s="49">
        <v>4989</v>
      </c>
      <c r="B17" s="84">
        <v>3</v>
      </c>
      <c r="C17" s="61">
        <v>2023</v>
      </c>
      <c r="D17" s="49" t="s">
        <v>12</v>
      </c>
      <c r="E17" s="49" t="s">
        <v>114</v>
      </c>
      <c r="F17" s="84">
        <v>1</v>
      </c>
      <c r="G17" s="84">
        <v>1976</v>
      </c>
      <c r="H17" s="49">
        <v>1976</v>
      </c>
      <c r="I17" s="85" t="s">
        <v>104</v>
      </c>
      <c r="J17" s="85" t="s">
        <v>104</v>
      </c>
      <c r="K17" s="85" t="s">
        <v>104</v>
      </c>
      <c r="L17" s="50">
        <v>712.7</v>
      </c>
      <c r="M17" s="50">
        <v>684.5</v>
      </c>
      <c r="N17" s="50">
        <v>684.5</v>
      </c>
      <c r="O17" s="84">
        <v>28</v>
      </c>
      <c r="P17" s="84">
        <v>3</v>
      </c>
      <c r="Q17" s="84">
        <v>2</v>
      </c>
      <c r="R17" s="86">
        <f>VLOOKUP(A17&amp;C17,Лист1!A:F,6,0)</f>
        <v>488954.39399999997</v>
      </c>
      <c r="S17" s="86">
        <v>0</v>
      </c>
      <c r="T17" s="86">
        <v>0</v>
      </c>
      <c r="U17" s="86">
        <v>0</v>
      </c>
      <c r="V17" s="86">
        <f t="shared" si="0"/>
        <v>488954.39399999997</v>
      </c>
      <c r="W17" s="87">
        <f t="shared" si="1"/>
        <v>45291</v>
      </c>
    </row>
    <row r="18" spans="1:29" x14ac:dyDescent="0.25">
      <c r="A18" s="49">
        <v>5015</v>
      </c>
      <c r="B18" s="84">
        <v>4</v>
      </c>
      <c r="C18" s="61">
        <v>2023</v>
      </c>
      <c r="D18" s="49" t="s">
        <v>12</v>
      </c>
      <c r="E18" s="49" t="s">
        <v>116</v>
      </c>
      <c r="F18" s="84">
        <v>2</v>
      </c>
      <c r="G18" s="84">
        <v>1986</v>
      </c>
      <c r="H18" s="49">
        <v>2011</v>
      </c>
      <c r="I18" s="85" t="s">
        <v>104</v>
      </c>
      <c r="J18" s="85" t="s">
        <v>104</v>
      </c>
      <c r="K18" s="85" t="s">
        <v>104</v>
      </c>
      <c r="L18" s="50">
        <v>4303.5</v>
      </c>
      <c r="M18" s="50">
        <v>2934.9</v>
      </c>
      <c r="N18" s="50">
        <v>2934.9</v>
      </c>
      <c r="O18" s="84">
        <v>57</v>
      </c>
      <c r="P18" s="84">
        <v>9</v>
      </c>
      <c r="Q18" s="84">
        <v>1</v>
      </c>
      <c r="R18" s="86">
        <f>VLOOKUP(A18&amp;C18,Лист1!A:F,6,0)</f>
        <v>3863793.7974</v>
      </c>
      <c r="S18" s="86">
        <v>0</v>
      </c>
      <c r="T18" s="86">
        <v>0</v>
      </c>
      <c r="U18" s="86">
        <v>0</v>
      </c>
      <c r="V18" s="86">
        <f>R18</f>
        <v>3863793.7974</v>
      </c>
      <c r="W18" s="87">
        <f t="shared" si="1"/>
        <v>45291</v>
      </c>
    </row>
    <row r="19" spans="1:29" x14ac:dyDescent="0.25">
      <c r="A19" s="49">
        <v>5056</v>
      </c>
      <c r="B19" s="84">
        <v>5</v>
      </c>
      <c r="C19" s="61">
        <v>2023</v>
      </c>
      <c r="D19" s="49" t="s">
        <v>12</v>
      </c>
      <c r="E19" s="49" t="s">
        <v>118</v>
      </c>
      <c r="F19" s="84">
        <v>1</v>
      </c>
      <c r="G19" s="84">
        <v>1978</v>
      </c>
      <c r="H19" s="49">
        <v>2012</v>
      </c>
      <c r="I19" s="85" t="s">
        <v>104</v>
      </c>
      <c r="J19" s="85" t="s">
        <v>104</v>
      </c>
      <c r="K19" s="85" t="s">
        <v>104</v>
      </c>
      <c r="L19" s="50">
        <v>16437</v>
      </c>
      <c r="M19" s="50">
        <v>11207</v>
      </c>
      <c r="N19" s="50">
        <v>10778.9</v>
      </c>
      <c r="O19" s="84">
        <v>684</v>
      </c>
      <c r="P19" s="84">
        <v>5</v>
      </c>
      <c r="Q19" s="84">
        <v>14</v>
      </c>
      <c r="R19" s="86">
        <f>VLOOKUP(A19&amp;C19,Лист1!A:F,6,0)</f>
        <v>17468571.126400001</v>
      </c>
      <c r="S19" s="86">
        <v>0</v>
      </c>
      <c r="T19" s="86">
        <v>0</v>
      </c>
      <c r="U19" s="86">
        <v>0</v>
      </c>
      <c r="V19" s="86">
        <f t="shared" si="0"/>
        <v>17468571.126400001</v>
      </c>
      <c r="W19" s="87">
        <f t="shared" si="1"/>
        <v>45291</v>
      </c>
    </row>
    <row r="20" spans="1:29" x14ac:dyDescent="0.25">
      <c r="A20" s="49">
        <v>5340</v>
      </c>
      <c r="B20" s="84">
        <v>6</v>
      </c>
      <c r="C20" s="61">
        <v>2023</v>
      </c>
      <c r="D20" s="49" t="s">
        <v>12</v>
      </c>
      <c r="E20" s="49" t="s">
        <v>204</v>
      </c>
      <c r="F20" s="84">
        <v>1</v>
      </c>
      <c r="G20" s="84">
        <v>1984</v>
      </c>
      <c r="H20" s="49">
        <v>2012</v>
      </c>
      <c r="I20" s="85" t="s">
        <v>104</v>
      </c>
      <c r="J20" s="85" t="s">
        <v>104</v>
      </c>
      <c r="K20" s="85" t="s">
        <v>104</v>
      </c>
      <c r="L20" s="50">
        <v>1587.6</v>
      </c>
      <c r="M20" s="50">
        <v>1124</v>
      </c>
      <c r="N20" s="50">
        <v>1124.5999999999999</v>
      </c>
      <c r="O20" s="84">
        <v>41</v>
      </c>
      <c r="P20" s="84">
        <v>3</v>
      </c>
      <c r="Q20" s="84">
        <v>2</v>
      </c>
      <c r="R20" s="86">
        <f>VLOOKUP(A20&amp;C20,Лист1!A:F,6,0)</f>
        <v>2965087.4295999999</v>
      </c>
      <c r="S20" s="86">
        <v>0</v>
      </c>
      <c r="T20" s="86">
        <v>0</v>
      </c>
      <c r="U20" s="86">
        <v>0</v>
      </c>
      <c r="V20" s="86">
        <f>R20</f>
        <v>2965087.4295999999</v>
      </c>
      <c r="W20" s="87">
        <f t="shared" si="1"/>
        <v>45291</v>
      </c>
    </row>
    <row r="21" spans="1:29" s="105" customFormat="1" x14ac:dyDescent="0.25">
      <c r="A21" s="124">
        <v>6011</v>
      </c>
      <c r="B21" s="84">
        <v>7</v>
      </c>
      <c r="C21" s="61">
        <v>2023</v>
      </c>
      <c r="D21" s="49" t="s">
        <v>12</v>
      </c>
      <c r="E21" s="49" t="s">
        <v>203</v>
      </c>
      <c r="F21" s="84">
        <v>1</v>
      </c>
      <c r="G21" s="84">
        <v>1991</v>
      </c>
      <c r="H21" s="49">
        <v>2010</v>
      </c>
      <c r="I21" s="85" t="s">
        <v>104</v>
      </c>
      <c r="J21" s="85" t="s">
        <v>104</v>
      </c>
      <c r="K21" s="85" t="s">
        <v>104</v>
      </c>
      <c r="L21" s="50">
        <v>939.5</v>
      </c>
      <c r="M21" s="50">
        <v>719.5</v>
      </c>
      <c r="N21" s="50">
        <v>719.5</v>
      </c>
      <c r="O21" s="84">
        <v>28</v>
      </c>
      <c r="P21" s="84">
        <v>2</v>
      </c>
      <c r="Q21" s="84">
        <v>2</v>
      </c>
      <c r="R21" s="86">
        <f>VLOOKUP(A21&amp;C21,Лист1!A:F,6,0)</f>
        <v>3021754.7015999998</v>
      </c>
      <c r="S21" s="86">
        <v>0</v>
      </c>
      <c r="T21" s="86">
        <v>0</v>
      </c>
      <c r="U21" s="86">
        <v>0</v>
      </c>
      <c r="V21" s="86">
        <f t="shared" ref="V21" si="2">R21</f>
        <v>3021754.7015999998</v>
      </c>
      <c r="W21" s="87">
        <f t="shared" si="1"/>
        <v>45291</v>
      </c>
      <c r="X21" s="32"/>
      <c r="Y21" s="32"/>
      <c r="Z21" s="32"/>
      <c r="AA21" s="32"/>
      <c r="AB21" s="32"/>
      <c r="AC21" s="32"/>
    </row>
    <row r="22" spans="1:29" x14ac:dyDescent="0.25">
      <c r="A22" s="49">
        <v>5647</v>
      </c>
      <c r="B22" s="84">
        <v>8</v>
      </c>
      <c r="C22" s="61">
        <v>2023</v>
      </c>
      <c r="D22" s="49" t="s">
        <v>12</v>
      </c>
      <c r="E22" s="49" t="s">
        <v>126</v>
      </c>
      <c r="F22" s="84">
        <v>1</v>
      </c>
      <c r="G22" s="84">
        <v>1969</v>
      </c>
      <c r="H22" s="49">
        <v>2011</v>
      </c>
      <c r="I22" s="85" t="s">
        <v>104</v>
      </c>
      <c r="J22" s="85" t="s">
        <v>104</v>
      </c>
      <c r="K22" s="85" t="s">
        <v>104</v>
      </c>
      <c r="L22" s="50">
        <v>3716.3</v>
      </c>
      <c r="M22" s="50">
        <v>2785</v>
      </c>
      <c r="N22" s="50">
        <v>2785.3</v>
      </c>
      <c r="O22" s="84">
        <v>240</v>
      </c>
      <c r="P22" s="84">
        <v>5</v>
      </c>
      <c r="Q22" s="84">
        <v>4</v>
      </c>
      <c r="R22" s="86">
        <f>VLOOKUP(A22&amp;C22,Лист1!A:F,6,0)</f>
        <v>4777373.7920000004</v>
      </c>
      <c r="S22" s="86">
        <v>0</v>
      </c>
      <c r="T22" s="86">
        <v>0</v>
      </c>
      <c r="U22" s="86">
        <v>0</v>
      </c>
      <c r="V22" s="86">
        <f>R22</f>
        <v>4777373.7920000004</v>
      </c>
      <c r="W22" s="87">
        <f t="shared" ref="W22" si="3">DATE(C22,12,31)</f>
        <v>45291</v>
      </c>
    </row>
    <row r="23" spans="1:29" s="53" customFormat="1" x14ac:dyDescent="0.25">
      <c r="A23" s="117"/>
      <c r="B23" s="118"/>
      <c r="C23" s="61" t="s">
        <v>106</v>
      </c>
      <c r="D23" s="49"/>
      <c r="E23" s="49"/>
      <c r="F23" s="84"/>
      <c r="G23" s="84"/>
      <c r="H23" s="49"/>
      <c r="I23" s="85"/>
      <c r="J23" s="85"/>
      <c r="K23" s="85"/>
      <c r="L23" s="50">
        <f>SUM(L15:L22)</f>
        <v>32188.699999999997</v>
      </c>
      <c r="M23" s="50">
        <f>SUM(M15:M22)</f>
        <v>23947.4</v>
      </c>
      <c r="N23" s="50">
        <f>SUM(N15:N22)</f>
        <v>23519.8</v>
      </c>
      <c r="O23" s="88">
        <f>SUM(O15:O22)</f>
        <v>1185</v>
      </c>
      <c r="P23" s="84"/>
      <c r="Q23" s="84"/>
      <c r="R23" s="86">
        <f>SUM(R15:R22)</f>
        <v>42550950.035600007</v>
      </c>
      <c r="S23" s="86">
        <f>SUM(S15:S22)</f>
        <v>0</v>
      </c>
      <c r="T23" s="86">
        <f>SUM(T15:T22)</f>
        <v>0</v>
      </c>
      <c r="U23" s="86">
        <f>SUM(U15:U22)</f>
        <v>0</v>
      </c>
      <c r="V23" s="86">
        <f>SUM(V15:V22)</f>
        <v>42550950.035600007</v>
      </c>
      <c r="W23" s="87"/>
    </row>
    <row r="24" spans="1:29" s="53" customFormat="1" x14ac:dyDescent="0.25">
      <c r="A24" s="49">
        <v>4954</v>
      </c>
      <c r="B24" s="84">
        <v>9</v>
      </c>
      <c r="C24" s="61">
        <v>2024</v>
      </c>
      <c r="D24" s="49" t="s">
        <v>12</v>
      </c>
      <c r="E24" s="49" t="s">
        <v>195</v>
      </c>
      <c r="F24" s="84">
        <v>4</v>
      </c>
      <c r="G24" s="84">
        <v>1992</v>
      </c>
      <c r="H24" s="49">
        <v>2010</v>
      </c>
      <c r="I24" s="85" t="s">
        <v>104</v>
      </c>
      <c r="J24" s="85" t="s">
        <v>104</v>
      </c>
      <c r="K24" s="85" t="s">
        <v>104</v>
      </c>
      <c r="L24" s="50">
        <v>2820</v>
      </c>
      <c r="M24" s="50">
        <v>2139</v>
      </c>
      <c r="N24" s="50">
        <v>2139</v>
      </c>
      <c r="O24" s="84">
        <v>88</v>
      </c>
      <c r="P24" s="84">
        <v>9</v>
      </c>
      <c r="Q24" s="84">
        <v>1</v>
      </c>
      <c r="R24" s="86">
        <f>VLOOKUP(A24&amp;C24,Лист1!A:F,6,0)</f>
        <v>3863793.7974</v>
      </c>
      <c r="S24" s="89">
        <f ca="1">SUM(S15:S56)</f>
        <v>0</v>
      </c>
      <c r="T24" s="89">
        <f ca="1">SUM(T15:T56)</f>
        <v>0</v>
      </c>
      <c r="U24" s="89">
        <f ca="1">SUM(U15:U56)</f>
        <v>0</v>
      </c>
      <c r="V24" s="86">
        <f t="shared" ref="V24:V29" si="4">R24</f>
        <v>3863793.7974</v>
      </c>
      <c r="W24" s="87">
        <f t="shared" ref="W24:W29" si="5">DATE(C24,12,31)</f>
        <v>45657</v>
      </c>
    </row>
    <row r="25" spans="1:29" s="53" customFormat="1" x14ac:dyDescent="0.25">
      <c r="A25" s="54">
        <v>11296</v>
      </c>
      <c r="B25" s="54">
        <v>10</v>
      </c>
      <c r="C25" s="61">
        <v>2024</v>
      </c>
      <c r="D25" s="49" t="s">
        <v>12</v>
      </c>
      <c r="E25" s="49" t="s">
        <v>235</v>
      </c>
      <c r="F25" s="84">
        <v>1</v>
      </c>
      <c r="G25" s="84">
        <v>1992</v>
      </c>
      <c r="H25" s="49">
        <v>2010</v>
      </c>
      <c r="I25" s="85" t="s">
        <v>104</v>
      </c>
      <c r="J25" s="85" t="s">
        <v>104</v>
      </c>
      <c r="K25" s="85" t="s">
        <v>104</v>
      </c>
      <c r="L25" s="50">
        <v>1954.4</v>
      </c>
      <c r="M25" s="50">
        <v>1954.4</v>
      </c>
      <c r="N25" s="50">
        <v>1954.4</v>
      </c>
      <c r="O25" s="84">
        <v>75</v>
      </c>
      <c r="P25" s="84">
        <v>9</v>
      </c>
      <c r="Q25" s="84">
        <v>1</v>
      </c>
      <c r="R25" s="86">
        <f>VLOOKUP(A25&amp;C25,Лист1!A:F,6,0)</f>
        <v>3863793.7974</v>
      </c>
      <c r="S25" s="89">
        <f ca="1">SUM(S15:S56)</f>
        <v>0</v>
      </c>
      <c r="T25" s="89">
        <f ca="1">SUM(T15:T56)</f>
        <v>0</v>
      </c>
      <c r="U25" s="89">
        <f ca="1">SUM(U15:U56)</f>
        <v>0</v>
      </c>
      <c r="V25" s="86">
        <f t="shared" si="4"/>
        <v>3863793.7974</v>
      </c>
      <c r="W25" s="87">
        <f t="shared" si="5"/>
        <v>45657</v>
      </c>
    </row>
    <row r="26" spans="1:29" s="53" customFormat="1" x14ac:dyDescent="0.25">
      <c r="A26" s="54">
        <v>51206</v>
      </c>
      <c r="B26" s="84">
        <v>11</v>
      </c>
      <c r="C26" s="61">
        <v>2024</v>
      </c>
      <c r="D26" s="49" t="s">
        <v>12</v>
      </c>
      <c r="E26" s="49" t="s">
        <v>236</v>
      </c>
      <c r="F26" s="84">
        <v>1</v>
      </c>
      <c r="G26" s="84">
        <v>1992</v>
      </c>
      <c r="H26" s="49">
        <v>2010</v>
      </c>
      <c r="I26" s="85" t="s">
        <v>104</v>
      </c>
      <c r="J26" s="85" t="s">
        <v>104</v>
      </c>
      <c r="K26" s="85" t="s">
        <v>104</v>
      </c>
      <c r="L26" s="50">
        <v>2790</v>
      </c>
      <c r="M26" s="50">
        <v>1912</v>
      </c>
      <c r="N26" s="50">
        <v>1912</v>
      </c>
      <c r="O26" s="84">
        <v>68</v>
      </c>
      <c r="P26" s="84">
        <v>9</v>
      </c>
      <c r="Q26" s="84">
        <v>1</v>
      </c>
      <c r="R26" s="86">
        <f>VLOOKUP(A26&amp;C26,Лист1!A:F,6,0)</f>
        <v>3863793.7974</v>
      </c>
      <c r="S26" s="89">
        <f ca="1">SUM(S16:S59)</f>
        <v>0</v>
      </c>
      <c r="T26" s="89">
        <f ca="1">SUM(T16:T59)</f>
        <v>0</v>
      </c>
      <c r="U26" s="89">
        <f ca="1">SUM(U16:U59)</f>
        <v>0</v>
      </c>
      <c r="V26" s="86">
        <f t="shared" si="4"/>
        <v>3863793.7974</v>
      </c>
      <c r="W26" s="87">
        <f t="shared" si="5"/>
        <v>45657</v>
      </c>
    </row>
    <row r="27" spans="1:29" x14ac:dyDescent="0.25">
      <c r="A27" s="49">
        <v>4997</v>
      </c>
      <c r="B27" s="84">
        <v>12</v>
      </c>
      <c r="C27" s="61">
        <v>2024</v>
      </c>
      <c r="D27" s="49" t="s">
        <v>12</v>
      </c>
      <c r="E27" s="49" t="s">
        <v>196</v>
      </c>
      <c r="F27" s="84">
        <v>1</v>
      </c>
      <c r="G27" s="84">
        <v>1988</v>
      </c>
      <c r="H27" s="49">
        <v>2012</v>
      </c>
      <c r="I27" s="85" t="s">
        <v>104</v>
      </c>
      <c r="J27" s="85" t="s">
        <v>104</v>
      </c>
      <c r="K27" s="85" t="s">
        <v>104</v>
      </c>
      <c r="L27" s="50">
        <v>5597</v>
      </c>
      <c r="M27" s="50">
        <v>4392</v>
      </c>
      <c r="N27" s="50">
        <v>4392</v>
      </c>
      <c r="O27" s="84">
        <v>90</v>
      </c>
      <c r="P27" s="84">
        <v>5</v>
      </c>
      <c r="Q27" s="84">
        <v>6</v>
      </c>
      <c r="R27" s="86">
        <f>VLOOKUP(A27&amp;C27,Лист1!A:F,6,0)</f>
        <v>6480611.4047999997</v>
      </c>
      <c r="S27" s="86">
        <v>0</v>
      </c>
      <c r="T27" s="86">
        <v>0</v>
      </c>
      <c r="U27" s="86">
        <v>0</v>
      </c>
      <c r="V27" s="86">
        <f t="shared" si="4"/>
        <v>6480611.4047999997</v>
      </c>
      <c r="W27" s="87">
        <f t="shared" si="5"/>
        <v>45657</v>
      </c>
    </row>
    <row r="28" spans="1:29" x14ac:dyDescent="0.25">
      <c r="A28" s="54">
        <v>5002</v>
      </c>
      <c r="B28" s="84">
        <v>13</v>
      </c>
      <c r="C28" s="61">
        <v>2024</v>
      </c>
      <c r="D28" s="49" t="s">
        <v>12</v>
      </c>
      <c r="E28" s="49" t="s">
        <v>239</v>
      </c>
      <c r="F28" s="84">
        <v>1</v>
      </c>
      <c r="G28" s="84">
        <v>1983</v>
      </c>
      <c r="H28" s="49">
        <v>2012</v>
      </c>
      <c r="I28" s="85" t="s">
        <v>104</v>
      </c>
      <c r="J28" s="85" t="s">
        <v>104</v>
      </c>
      <c r="K28" s="85" t="s">
        <v>104</v>
      </c>
      <c r="L28" s="50">
        <v>2573.31</v>
      </c>
      <c r="M28" s="50">
        <v>2542.3000000000002</v>
      </c>
      <c r="N28" s="50">
        <v>2542.3000000000002</v>
      </c>
      <c r="O28" s="84">
        <v>143</v>
      </c>
      <c r="P28" s="84">
        <v>5</v>
      </c>
      <c r="Q28" s="84">
        <v>1</v>
      </c>
      <c r="R28" s="86">
        <f>VLOOKUP(A28&amp;C28,Лист1!A:F,6,0)</f>
        <v>5878246.8832</v>
      </c>
      <c r="S28" s="86">
        <v>0</v>
      </c>
      <c r="T28" s="86">
        <v>0</v>
      </c>
      <c r="U28" s="86">
        <v>0</v>
      </c>
      <c r="V28" s="86">
        <f t="shared" si="4"/>
        <v>5878246.8832</v>
      </c>
      <c r="W28" s="87">
        <f t="shared" si="5"/>
        <v>45657</v>
      </c>
    </row>
    <row r="29" spans="1:29" x14ac:dyDescent="0.25">
      <c r="A29" s="54">
        <v>4823</v>
      </c>
      <c r="B29" s="84">
        <v>14</v>
      </c>
      <c r="C29" s="61">
        <v>2024</v>
      </c>
      <c r="D29" s="49" t="s">
        <v>12</v>
      </c>
      <c r="E29" s="49" t="s">
        <v>240</v>
      </c>
      <c r="F29" s="84">
        <v>1</v>
      </c>
      <c r="G29" s="84">
        <v>1998</v>
      </c>
      <c r="H29" s="49">
        <v>2010</v>
      </c>
      <c r="I29" s="85" t="s">
        <v>104</v>
      </c>
      <c r="J29" s="85" t="s">
        <v>104</v>
      </c>
      <c r="K29" s="85" t="s">
        <v>104</v>
      </c>
      <c r="L29" s="50">
        <v>4493.8999999999996</v>
      </c>
      <c r="M29" s="50">
        <v>4014.7</v>
      </c>
      <c r="N29" s="50">
        <v>4014.7</v>
      </c>
      <c r="O29" s="84">
        <v>116</v>
      </c>
      <c r="P29" s="84">
        <v>11</v>
      </c>
      <c r="Q29" s="84">
        <v>1</v>
      </c>
      <c r="R29" s="86">
        <f>VLOOKUP(A29&amp;C29,Лист1!A:F,6,0)</f>
        <v>9885470.7756000012</v>
      </c>
      <c r="S29" s="86">
        <v>0</v>
      </c>
      <c r="T29" s="86">
        <v>0</v>
      </c>
      <c r="U29" s="86">
        <v>0</v>
      </c>
      <c r="V29" s="86">
        <f t="shared" si="4"/>
        <v>9885470.7756000012</v>
      </c>
      <c r="W29" s="87">
        <f t="shared" si="5"/>
        <v>45657</v>
      </c>
    </row>
    <row r="30" spans="1:29" x14ac:dyDescent="0.25">
      <c r="A30" s="49">
        <v>5023</v>
      </c>
      <c r="B30" s="84">
        <v>15</v>
      </c>
      <c r="C30" s="61">
        <v>2024</v>
      </c>
      <c r="D30" s="49" t="s">
        <v>12</v>
      </c>
      <c r="E30" s="49" t="s">
        <v>21</v>
      </c>
      <c r="F30" s="84">
        <v>1</v>
      </c>
      <c r="G30" s="84">
        <v>1966</v>
      </c>
      <c r="H30" s="49">
        <v>2012</v>
      </c>
      <c r="I30" s="85" t="s">
        <v>104</v>
      </c>
      <c r="J30" s="85" t="s">
        <v>104</v>
      </c>
      <c r="K30" s="85" t="s">
        <v>104</v>
      </c>
      <c r="L30" s="50">
        <v>2552.6999999999998</v>
      </c>
      <c r="M30" s="50">
        <v>2005.3</v>
      </c>
      <c r="N30" s="50">
        <v>2005</v>
      </c>
      <c r="O30" s="84">
        <v>48</v>
      </c>
      <c r="P30" s="84">
        <v>4</v>
      </c>
      <c r="Q30" s="84">
        <v>3</v>
      </c>
      <c r="R30" s="86">
        <f>VLOOKUP(A30&amp;C30,Лист1!A:F,6,0)</f>
        <v>676572</v>
      </c>
      <c r="S30" s="86">
        <v>0</v>
      </c>
      <c r="T30" s="86">
        <v>0</v>
      </c>
      <c r="U30" s="86">
        <v>0</v>
      </c>
      <c r="V30" s="86">
        <f t="shared" ref="V30:V40" si="6">R30</f>
        <v>676572</v>
      </c>
      <c r="W30" s="87">
        <f t="shared" ref="W30:W35" si="7">DATE(C30,12,31)</f>
        <v>45657</v>
      </c>
    </row>
    <row r="31" spans="1:29" x14ac:dyDescent="0.25">
      <c r="A31" s="49">
        <v>5035</v>
      </c>
      <c r="B31" s="84">
        <v>16</v>
      </c>
      <c r="C31" s="61">
        <v>2024</v>
      </c>
      <c r="D31" s="49" t="s">
        <v>12</v>
      </c>
      <c r="E31" s="49" t="s">
        <v>117</v>
      </c>
      <c r="F31" s="84">
        <v>1</v>
      </c>
      <c r="G31" s="84">
        <v>1971</v>
      </c>
      <c r="H31" s="49">
        <v>2010</v>
      </c>
      <c r="I31" s="85" t="s">
        <v>104</v>
      </c>
      <c r="J31" s="85" t="s">
        <v>104</v>
      </c>
      <c r="K31" s="85" t="s">
        <v>104</v>
      </c>
      <c r="L31" s="50">
        <v>2607.9</v>
      </c>
      <c r="M31" s="50">
        <v>2069</v>
      </c>
      <c r="N31" s="50">
        <v>2009.7</v>
      </c>
      <c r="O31" s="84">
        <v>48</v>
      </c>
      <c r="P31" s="84">
        <v>4</v>
      </c>
      <c r="Q31" s="84">
        <v>3</v>
      </c>
      <c r="R31" s="86">
        <f>VLOOKUP(A31&amp;C31,Лист1!A:F,6,0)</f>
        <v>4330695.1440000003</v>
      </c>
      <c r="S31" s="86">
        <v>0</v>
      </c>
      <c r="T31" s="86">
        <v>0</v>
      </c>
      <c r="U31" s="86">
        <v>0</v>
      </c>
      <c r="V31" s="86">
        <f t="shared" si="6"/>
        <v>4330695.1440000003</v>
      </c>
      <c r="W31" s="87">
        <f t="shared" si="7"/>
        <v>45657</v>
      </c>
    </row>
    <row r="32" spans="1:29" x14ac:dyDescent="0.25">
      <c r="A32" s="49">
        <v>5055</v>
      </c>
      <c r="B32" s="84">
        <v>17</v>
      </c>
      <c r="C32" s="61">
        <v>2024</v>
      </c>
      <c r="D32" s="49" t="s">
        <v>12</v>
      </c>
      <c r="E32" s="49" t="s">
        <v>120</v>
      </c>
      <c r="F32" s="84">
        <v>1</v>
      </c>
      <c r="G32" s="84">
        <v>1974</v>
      </c>
      <c r="H32" s="49">
        <v>2010</v>
      </c>
      <c r="I32" s="85" t="s">
        <v>104</v>
      </c>
      <c r="J32" s="85" t="s">
        <v>104</v>
      </c>
      <c r="K32" s="85" t="s">
        <v>104</v>
      </c>
      <c r="L32" s="50">
        <v>7655</v>
      </c>
      <c r="M32" s="50">
        <v>5929</v>
      </c>
      <c r="N32" s="50">
        <v>5928.8</v>
      </c>
      <c r="O32" s="84">
        <v>387</v>
      </c>
      <c r="P32" s="84">
        <v>5</v>
      </c>
      <c r="Q32" s="84">
        <v>8</v>
      </c>
      <c r="R32" s="86">
        <f>VLOOKUP(A32&amp;C32,Лист1!A:F,6,0)</f>
        <v>12372893.3454</v>
      </c>
      <c r="S32" s="86">
        <v>0</v>
      </c>
      <c r="T32" s="86">
        <v>0</v>
      </c>
      <c r="U32" s="86">
        <v>0</v>
      </c>
      <c r="V32" s="86">
        <f t="shared" si="6"/>
        <v>12372893.3454</v>
      </c>
      <c r="W32" s="87">
        <f t="shared" si="7"/>
        <v>45657</v>
      </c>
    </row>
    <row r="33" spans="1:24" x14ac:dyDescent="0.25">
      <c r="A33" s="49">
        <v>5058</v>
      </c>
      <c r="B33" s="84">
        <v>18</v>
      </c>
      <c r="C33" s="61">
        <v>2024</v>
      </c>
      <c r="D33" s="49" t="s">
        <v>12</v>
      </c>
      <c r="E33" s="49" t="s">
        <v>138</v>
      </c>
      <c r="F33" s="84">
        <v>1</v>
      </c>
      <c r="G33" s="84">
        <v>1973</v>
      </c>
      <c r="H33" s="49">
        <v>2012</v>
      </c>
      <c r="I33" s="85" t="s">
        <v>104</v>
      </c>
      <c r="J33" s="85" t="s">
        <v>104</v>
      </c>
      <c r="K33" s="85" t="s">
        <v>104</v>
      </c>
      <c r="L33" s="50">
        <v>937.7</v>
      </c>
      <c r="M33" s="50">
        <v>659.7</v>
      </c>
      <c r="N33" s="50">
        <v>659.7</v>
      </c>
      <c r="O33" s="84">
        <v>29</v>
      </c>
      <c r="P33" s="84">
        <v>3</v>
      </c>
      <c r="Q33" s="84">
        <v>2</v>
      </c>
      <c r="R33" s="86">
        <f>VLOOKUP(A33&amp;C33,Лист1!A:F,6,0)</f>
        <v>2195759.7570000002</v>
      </c>
      <c r="S33" s="86">
        <v>0</v>
      </c>
      <c r="T33" s="86">
        <v>0</v>
      </c>
      <c r="U33" s="86">
        <v>0</v>
      </c>
      <c r="V33" s="86">
        <f t="shared" si="6"/>
        <v>2195759.7570000002</v>
      </c>
      <c r="W33" s="87">
        <f t="shared" si="7"/>
        <v>45657</v>
      </c>
    </row>
    <row r="34" spans="1:24" x14ac:dyDescent="0.25">
      <c r="A34" s="54">
        <v>5067</v>
      </c>
      <c r="B34" s="84">
        <v>19</v>
      </c>
      <c r="C34" s="61">
        <v>2024</v>
      </c>
      <c r="D34" s="49" t="s">
        <v>12</v>
      </c>
      <c r="E34" s="49" t="s">
        <v>243</v>
      </c>
      <c r="F34" s="84">
        <v>1</v>
      </c>
      <c r="G34" s="84">
        <v>1999</v>
      </c>
      <c r="H34" s="49">
        <v>2013</v>
      </c>
      <c r="I34" s="85" t="s">
        <v>104</v>
      </c>
      <c r="J34" s="85" t="s">
        <v>104</v>
      </c>
      <c r="K34" s="85" t="s">
        <v>104</v>
      </c>
      <c r="L34" s="50">
        <v>3689.4</v>
      </c>
      <c r="M34" s="50">
        <v>3004</v>
      </c>
      <c r="N34" s="50">
        <v>3004</v>
      </c>
      <c r="O34" s="84">
        <v>116</v>
      </c>
      <c r="P34" s="84">
        <v>6</v>
      </c>
      <c r="Q34" s="84">
        <v>2</v>
      </c>
      <c r="R34" s="86">
        <f>VLOOKUP(A34&amp;C34,Лист1!A:F,6,0)</f>
        <v>6080004.0252</v>
      </c>
      <c r="S34" s="86">
        <v>0</v>
      </c>
      <c r="T34" s="86">
        <v>0</v>
      </c>
      <c r="U34" s="86">
        <v>0</v>
      </c>
      <c r="V34" s="86">
        <f t="shared" si="6"/>
        <v>6080004.0252</v>
      </c>
      <c r="W34" s="87">
        <f t="shared" si="7"/>
        <v>45657</v>
      </c>
    </row>
    <row r="35" spans="1:24" x14ac:dyDescent="0.25">
      <c r="A35" s="49">
        <v>5206</v>
      </c>
      <c r="B35" s="84">
        <v>20</v>
      </c>
      <c r="C35" s="61">
        <v>2024</v>
      </c>
      <c r="D35" s="49" t="s">
        <v>12</v>
      </c>
      <c r="E35" s="49" t="s">
        <v>139</v>
      </c>
      <c r="F35" s="84">
        <v>1</v>
      </c>
      <c r="G35" s="84">
        <v>1972</v>
      </c>
      <c r="H35" s="49">
        <v>2012</v>
      </c>
      <c r="I35" s="85" t="s">
        <v>104</v>
      </c>
      <c r="J35" s="85" t="s">
        <v>104</v>
      </c>
      <c r="K35" s="85" t="s">
        <v>104</v>
      </c>
      <c r="L35" s="50">
        <v>4305.1000000000004</v>
      </c>
      <c r="M35" s="50">
        <v>2519</v>
      </c>
      <c r="N35" s="50">
        <v>2519</v>
      </c>
      <c r="O35" s="84">
        <v>192</v>
      </c>
      <c r="P35" s="84">
        <v>5</v>
      </c>
      <c r="Q35" s="84">
        <v>4</v>
      </c>
      <c r="R35" s="86">
        <f>VLOOKUP(A35&amp;C35,Лист1!A:F,6,0)</f>
        <v>6690680.7000000002</v>
      </c>
      <c r="S35" s="86">
        <v>0</v>
      </c>
      <c r="T35" s="86">
        <v>0</v>
      </c>
      <c r="U35" s="86">
        <v>0</v>
      </c>
      <c r="V35" s="86">
        <f t="shared" si="6"/>
        <v>6690680.7000000002</v>
      </c>
      <c r="W35" s="87">
        <f t="shared" si="7"/>
        <v>45657</v>
      </c>
    </row>
    <row r="36" spans="1:24" x14ac:dyDescent="0.25">
      <c r="A36" s="49">
        <v>5690</v>
      </c>
      <c r="B36" s="84">
        <v>21</v>
      </c>
      <c r="C36" s="61">
        <v>2024</v>
      </c>
      <c r="D36" s="49" t="s">
        <v>12</v>
      </c>
      <c r="E36" s="49" t="s">
        <v>201</v>
      </c>
      <c r="F36" s="84">
        <v>1</v>
      </c>
      <c r="G36" s="84">
        <v>1996</v>
      </c>
      <c r="H36" s="49">
        <v>1996</v>
      </c>
      <c r="I36" s="85" t="s">
        <v>104</v>
      </c>
      <c r="J36" s="85" t="s">
        <v>104</v>
      </c>
      <c r="K36" s="85" t="s">
        <v>104</v>
      </c>
      <c r="L36" s="50">
        <v>452</v>
      </c>
      <c r="M36" s="50">
        <v>225</v>
      </c>
      <c r="N36" s="50">
        <v>65</v>
      </c>
      <c r="O36" s="84">
        <v>18</v>
      </c>
      <c r="P36" s="84">
        <v>2</v>
      </c>
      <c r="Q36" s="84">
        <v>1</v>
      </c>
      <c r="R36" s="86">
        <f>VLOOKUP(A36&amp;C36,Лист1!A:F,6,0)</f>
        <v>1374630.7620000001</v>
      </c>
      <c r="S36" s="86">
        <v>0</v>
      </c>
      <c r="T36" s="86">
        <v>0</v>
      </c>
      <c r="U36" s="86">
        <v>0</v>
      </c>
      <c r="V36" s="86">
        <f t="shared" si="6"/>
        <v>1374630.7620000001</v>
      </c>
      <c r="W36" s="87">
        <f>DATE(C36,12,31)</f>
        <v>45657</v>
      </c>
    </row>
    <row r="37" spans="1:24" s="53" customFormat="1" x14ac:dyDescent="0.25">
      <c r="A37" s="54">
        <v>5351</v>
      </c>
      <c r="B37" s="84">
        <v>22</v>
      </c>
      <c r="C37" s="61">
        <v>2024</v>
      </c>
      <c r="D37" s="49" t="s">
        <v>12</v>
      </c>
      <c r="E37" s="49" t="s">
        <v>247</v>
      </c>
      <c r="F37" s="84">
        <v>1</v>
      </c>
      <c r="G37" s="84">
        <v>1998</v>
      </c>
      <c r="H37" s="49">
        <v>2009</v>
      </c>
      <c r="I37" s="85" t="s">
        <v>104</v>
      </c>
      <c r="J37" s="85" t="s">
        <v>104</v>
      </c>
      <c r="K37" s="85" t="s">
        <v>104</v>
      </c>
      <c r="L37" s="50">
        <v>19072.900000000001</v>
      </c>
      <c r="M37" s="50">
        <v>14393.6</v>
      </c>
      <c r="N37" s="50">
        <v>14393.6</v>
      </c>
      <c r="O37" s="84">
        <v>780</v>
      </c>
      <c r="P37" s="84">
        <v>10</v>
      </c>
      <c r="Q37" s="84">
        <v>6</v>
      </c>
      <c r="R37" s="86">
        <f>VLOOKUP(A37&amp;C37,Лист1!A:F,6,0)</f>
        <v>3863793.7974</v>
      </c>
      <c r="S37" s="86">
        <v>0</v>
      </c>
      <c r="T37" s="86">
        <v>0</v>
      </c>
      <c r="U37" s="86">
        <v>0</v>
      </c>
      <c r="V37" s="86">
        <f t="shared" si="6"/>
        <v>3863793.7974</v>
      </c>
      <c r="W37" s="87">
        <f>DATE(C37,12,31)</f>
        <v>45657</v>
      </c>
      <c r="X37" s="32"/>
    </row>
    <row r="38" spans="1:24" x14ac:dyDescent="0.25">
      <c r="A38" s="49">
        <v>5600</v>
      </c>
      <c r="B38" s="84">
        <v>23</v>
      </c>
      <c r="C38" s="61">
        <v>2024</v>
      </c>
      <c r="D38" s="49" t="s">
        <v>12</v>
      </c>
      <c r="E38" s="49" t="s">
        <v>206</v>
      </c>
      <c r="F38" s="84">
        <v>1</v>
      </c>
      <c r="G38" s="84">
        <v>1979</v>
      </c>
      <c r="H38" s="49">
        <v>2010</v>
      </c>
      <c r="I38" s="85" t="s">
        <v>104</v>
      </c>
      <c r="J38" s="85" t="s">
        <v>104</v>
      </c>
      <c r="K38" s="85" t="s">
        <v>104</v>
      </c>
      <c r="L38" s="50">
        <v>769.6</v>
      </c>
      <c r="M38" s="50">
        <v>544.1</v>
      </c>
      <c r="N38" s="50">
        <v>544.1</v>
      </c>
      <c r="O38" s="84">
        <v>12</v>
      </c>
      <c r="P38" s="84">
        <v>2</v>
      </c>
      <c r="Q38" s="84">
        <v>1</v>
      </c>
      <c r="R38" s="86">
        <f>VLOOKUP(A38&amp;C38,Лист1!A:F,6,0)</f>
        <v>4476191.5312000001</v>
      </c>
      <c r="S38" s="86">
        <v>0</v>
      </c>
      <c r="T38" s="86">
        <v>0</v>
      </c>
      <c r="U38" s="86">
        <v>0</v>
      </c>
      <c r="V38" s="86">
        <f t="shared" si="6"/>
        <v>4476191.5312000001</v>
      </c>
      <c r="W38" s="87">
        <f t="shared" ref="W38" si="8">DATE(C38,12,31)</f>
        <v>45657</v>
      </c>
    </row>
    <row r="39" spans="1:24" x14ac:dyDescent="0.25">
      <c r="A39" s="54">
        <v>5325</v>
      </c>
      <c r="B39" s="84">
        <v>24</v>
      </c>
      <c r="C39" s="61">
        <v>2024</v>
      </c>
      <c r="D39" s="49" t="s">
        <v>12</v>
      </c>
      <c r="E39" s="49" t="s">
        <v>246</v>
      </c>
      <c r="F39" s="84">
        <v>1</v>
      </c>
      <c r="G39" s="84">
        <v>1992</v>
      </c>
      <c r="H39" s="49">
        <v>2012</v>
      </c>
      <c r="I39" s="85" t="s">
        <v>104</v>
      </c>
      <c r="J39" s="85" t="s">
        <v>104</v>
      </c>
      <c r="K39" s="85" t="s">
        <v>104</v>
      </c>
      <c r="L39" s="50">
        <v>1895.3</v>
      </c>
      <c r="M39" s="50">
        <v>1195</v>
      </c>
      <c r="N39" s="50">
        <v>1195</v>
      </c>
      <c r="O39" s="84">
        <v>56</v>
      </c>
      <c r="P39" s="84">
        <v>3</v>
      </c>
      <c r="Q39" s="84">
        <v>3</v>
      </c>
      <c r="R39" s="86">
        <f>VLOOKUP(A39&amp;C39,Лист1!A:F,6,0)</f>
        <v>2737096.65</v>
      </c>
      <c r="S39" s="86">
        <v>0</v>
      </c>
      <c r="T39" s="86">
        <v>0</v>
      </c>
      <c r="U39" s="86">
        <v>0</v>
      </c>
      <c r="V39" s="86">
        <f t="shared" si="6"/>
        <v>2737096.65</v>
      </c>
      <c r="W39" s="87">
        <f t="shared" ref="W39" si="9">DATE(C39,12,31)</f>
        <v>45657</v>
      </c>
    </row>
    <row r="40" spans="1:24" x14ac:dyDescent="0.25">
      <c r="A40" s="49">
        <v>4970</v>
      </c>
      <c r="B40" s="84">
        <v>25</v>
      </c>
      <c r="C40" s="61">
        <v>2024</v>
      </c>
      <c r="D40" s="49" t="s">
        <v>12</v>
      </c>
      <c r="E40" s="49" t="s">
        <v>140</v>
      </c>
      <c r="F40" s="84">
        <v>1</v>
      </c>
      <c r="G40" s="84">
        <v>1983</v>
      </c>
      <c r="H40" s="49">
        <v>2018</v>
      </c>
      <c r="I40" s="85" t="s">
        <v>104</v>
      </c>
      <c r="J40" s="85" t="s">
        <v>104</v>
      </c>
      <c r="K40" s="85" t="s">
        <v>104</v>
      </c>
      <c r="L40" s="50">
        <v>3669.8</v>
      </c>
      <c r="M40" s="50">
        <v>1061.7</v>
      </c>
      <c r="N40" s="50">
        <v>1005.6</v>
      </c>
      <c r="O40" s="84">
        <v>52</v>
      </c>
      <c r="P40" s="84">
        <v>4</v>
      </c>
      <c r="Q40" s="84">
        <v>2</v>
      </c>
      <c r="R40" s="86">
        <f>VLOOKUP(A40&amp;C40,Лист1!A:F,6,0)</f>
        <v>780902.40000000002</v>
      </c>
      <c r="S40" s="86">
        <v>0</v>
      </c>
      <c r="T40" s="86">
        <v>0</v>
      </c>
      <c r="U40" s="86">
        <v>0</v>
      </c>
      <c r="V40" s="86">
        <f t="shared" si="6"/>
        <v>780902.40000000002</v>
      </c>
      <c r="W40" s="87">
        <f>DATE(C40,12,31)</f>
        <v>45657</v>
      </c>
    </row>
    <row r="41" spans="1:24" x14ac:dyDescent="0.25">
      <c r="A41" s="49">
        <v>5602</v>
      </c>
      <c r="B41" s="84">
        <v>26</v>
      </c>
      <c r="C41" s="61">
        <v>2024</v>
      </c>
      <c r="D41" s="49" t="s">
        <v>12</v>
      </c>
      <c r="E41" s="49" t="s">
        <v>141</v>
      </c>
      <c r="F41" s="84">
        <v>4</v>
      </c>
      <c r="G41" s="84">
        <v>1974</v>
      </c>
      <c r="H41" s="49">
        <v>2013</v>
      </c>
      <c r="I41" s="85" t="s">
        <v>104</v>
      </c>
      <c r="J41" s="85" t="s">
        <v>104</v>
      </c>
      <c r="K41" s="85" t="s">
        <v>104</v>
      </c>
      <c r="L41" s="50">
        <v>5283.2</v>
      </c>
      <c r="M41" s="50">
        <v>4331</v>
      </c>
      <c r="N41" s="50">
        <v>4331.3</v>
      </c>
      <c r="O41" s="84">
        <v>290</v>
      </c>
      <c r="P41" s="84">
        <v>5</v>
      </c>
      <c r="Q41" s="84">
        <v>6</v>
      </c>
      <c r="R41" s="86">
        <f>VLOOKUP(A41&amp;C41,Лист1!A:F,6,0)</f>
        <v>18860337.916200001</v>
      </c>
      <c r="S41" s="86">
        <v>0</v>
      </c>
      <c r="T41" s="86">
        <v>0</v>
      </c>
      <c r="U41" s="86">
        <v>0</v>
      </c>
      <c r="V41" s="86">
        <f>R41</f>
        <v>18860337.916200001</v>
      </c>
      <c r="W41" s="87">
        <f>DATE(C41,12,31)</f>
        <v>45657</v>
      </c>
    </row>
    <row r="42" spans="1:24" x14ac:dyDescent="0.25">
      <c r="A42" s="49">
        <v>5441</v>
      </c>
      <c r="B42" s="84">
        <v>27</v>
      </c>
      <c r="C42" s="61">
        <v>2024</v>
      </c>
      <c r="D42" s="49" t="s">
        <v>12</v>
      </c>
      <c r="E42" s="49" t="s">
        <v>34</v>
      </c>
      <c r="F42" s="84">
        <v>2</v>
      </c>
      <c r="G42" s="84">
        <v>1972</v>
      </c>
      <c r="H42" s="49">
        <v>2010</v>
      </c>
      <c r="I42" s="85" t="s">
        <v>104</v>
      </c>
      <c r="J42" s="85" t="s">
        <v>104</v>
      </c>
      <c r="K42" s="85" t="s">
        <v>104</v>
      </c>
      <c r="L42" s="50">
        <v>3351.6</v>
      </c>
      <c r="M42" s="50">
        <v>2496</v>
      </c>
      <c r="N42" s="50">
        <v>2458.8000000000002</v>
      </c>
      <c r="O42" s="84">
        <v>60</v>
      </c>
      <c r="P42" s="84">
        <v>5</v>
      </c>
      <c r="Q42" s="84">
        <v>4</v>
      </c>
      <c r="R42" s="86">
        <f>VLOOKUP(A42&amp;C42,Лист1!A:F,6,0)</f>
        <v>8576031.0728799999</v>
      </c>
      <c r="S42" s="86">
        <v>0</v>
      </c>
      <c r="T42" s="86">
        <v>0</v>
      </c>
      <c r="U42" s="86">
        <v>0</v>
      </c>
      <c r="V42" s="86">
        <f>R42</f>
        <v>8576031.0728799999</v>
      </c>
      <c r="W42" s="87">
        <f>DATE(C42,12,31)</f>
        <v>45657</v>
      </c>
    </row>
    <row r="43" spans="1:24" x14ac:dyDescent="0.25">
      <c r="A43" s="49">
        <v>5450</v>
      </c>
      <c r="B43" s="84">
        <v>28</v>
      </c>
      <c r="C43" s="61">
        <v>2024</v>
      </c>
      <c r="D43" s="49" t="s">
        <v>12</v>
      </c>
      <c r="E43" s="49" t="s">
        <v>209</v>
      </c>
      <c r="F43" s="84">
        <v>1</v>
      </c>
      <c r="G43" s="84">
        <v>1974</v>
      </c>
      <c r="H43" s="49">
        <v>2010</v>
      </c>
      <c r="I43" s="85" t="s">
        <v>104</v>
      </c>
      <c r="J43" s="85" t="s">
        <v>104</v>
      </c>
      <c r="K43" s="85" t="s">
        <v>104</v>
      </c>
      <c r="L43" s="50">
        <v>3948.5</v>
      </c>
      <c r="M43" s="50">
        <v>2596</v>
      </c>
      <c r="N43" s="50">
        <v>2596.1</v>
      </c>
      <c r="O43" s="84">
        <v>96</v>
      </c>
      <c r="P43" s="84">
        <v>5</v>
      </c>
      <c r="Q43" s="84">
        <v>4</v>
      </c>
      <c r="R43" s="86">
        <f>VLOOKUP(A43&amp;C43,Лист1!A:F,6,0)</f>
        <v>7128616.1639999999</v>
      </c>
      <c r="S43" s="86">
        <v>0</v>
      </c>
      <c r="T43" s="86">
        <v>0</v>
      </c>
      <c r="U43" s="86">
        <v>0</v>
      </c>
      <c r="V43" s="86">
        <f t="shared" ref="V43:V45" si="10">R43</f>
        <v>7128616.1639999999</v>
      </c>
      <c r="W43" s="87">
        <f t="shared" ref="W43:W45" si="11">DATE(C43,12,31)</f>
        <v>45657</v>
      </c>
    </row>
    <row r="44" spans="1:24" x14ac:dyDescent="0.25">
      <c r="A44" s="49">
        <v>5622</v>
      </c>
      <c r="B44" s="84">
        <v>29</v>
      </c>
      <c r="C44" s="61">
        <v>2024</v>
      </c>
      <c r="D44" s="49" t="s">
        <v>12</v>
      </c>
      <c r="E44" s="49" t="s">
        <v>39</v>
      </c>
      <c r="F44" s="84">
        <v>1</v>
      </c>
      <c r="G44" s="84">
        <v>1971</v>
      </c>
      <c r="H44" s="49">
        <v>2013</v>
      </c>
      <c r="I44" s="85" t="s">
        <v>104</v>
      </c>
      <c r="J44" s="85" t="s">
        <v>104</v>
      </c>
      <c r="K44" s="85" t="s">
        <v>104</v>
      </c>
      <c r="L44" s="50">
        <v>2546.1999999999998</v>
      </c>
      <c r="M44" s="50">
        <v>1994</v>
      </c>
      <c r="N44" s="50">
        <v>1993.9</v>
      </c>
      <c r="O44" s="84">
        <v>144</v>
      </c>
      <c r="P44" s="84">
        <v>4</v>
      </c>
      <c r="Q44" s="84">
        <v>3</v>
      </c>
      <c r="R44" s="86">
        <f>VLOOKUP(A44&amp;C44,Лист1!A:F,6,0)</f>
        <v>5431616.2410000004</v>
      </c>
      <c r="S44" s="86">
        <v>0</v>
      </c>
      <c r="T44" s="86">
        <v>0</v>
      </c>
      <c r="U44" s="86">
        <v>0</v>
      </c>
      <c r="V44" s="86">
        <f t="shared" si="10"/>
        <v>5431616.2410000004</v>
      </c>
      <c r="W44" s="87">
        <f t="shared" si="11"/>
        <v>45657</v>
      </c>
    </row>
    <row r="45" spans="1:24" x14ac:dyDescent="0.25">
      <c r="A45" s="49">
        <v>5652</v>
      </c>
      <c r="B45" s="84">
        <v>30</v>
      </c>
      <c r="C45" s="61">
        <v>2024</v>
      </c>
      <c r="D45" s="49" t="s">
        <v>12</v>
      </c>
      <c r="E45" s="49" t="s">
        <v>211</v>
      </c>
      <c r="F45" s="84">
        <v>1</v>
      </c>
      <c r="G45" s="84">
        <v>1973</v>
      </c>
      <c r="H45" s="49">
        <v>2011</v>
      </c>
      <c r="I45" s="85" t="s">
        <v>104</v>
      </c>
      <c r="J45" s="85" t="s">
        <v>104</v>
      </c>
      <c r="K45" s="85" t="s">
        <v>104</v>
      </c>
      <c r="L45" s="50">
        <v>1677.7</v>
      </c>
      <c r="M45" s="50">
        <v>1254</v>
      </c>
      <c r="N45" s="50">
        <v>1253.8</v>
      </c>
      <c r="O45" s="84">
        <v>50</v>
      </c>
      <c r="P45" s="84">
        <v>5</v>
      </c>
      <c r="Q45" s="84">
        <v>3</v>
      </c>
      <c r="R45" s="86">
        <f>VLOOKUP(A45&amp;C45,Лист1!A:F,6,0)</f>
        <v>4257705.9000000004</v>
      </c>
      <c r="S45" s="86">
        <v>0</v>
      </c>
      <c r="T45" s="86">
        <v>0</v>
      </c>
      <c r="U45" s="86">
        <v>0</v>
      </c>
      <c r="V45" s="86">
        <f t="shared" si="10"/>
        <v>4257705.9000000004</v>
      </c>
      <c r="W45" s="87">
        <f t="shared" si="11"/>
        <v>45657</v>
      </c>
    </row>
    <row r="46" spans="1:24" x14ac:dyDescent="0.25">
      <c r="A46" s="49">
        <v>5669</v>
      </c>
      <c r="B46" s="84">
        <v>31</v>
      </c>
      <c r="C46" s="61">
        <v>2024</v>
      </c>
      <c r="D46" s="49" t="s">
        <v>12</v>
      </c>
      <c r="E46" s="49" t="s">
        <v>223</v>
      </c>
      <c r="F46" s="84">
        <v>1</v>
      </c>
      <c r="G46" s="84">
        <v>2003</v>
      </c>
      <c r="H46" s="49">
        <v>2010</v>
      </c>
      <c r="I46" s="85" t="s">
        <v>104</v>
      </c>
      <c r="J46" s="85" t="s">
        <v>104</v>
      </c>
      <c r="K46" s="85" t="s">
        <v>104</v>
      </c>
      <c r="L46" s="50">
        <v>3700.3</v>
      </c>
      <c r="M46" s="50">
        <v>2830</v>
      </c>
      <c r="N46" s="50">
        <v>2830.3</v>
      </c>
      <c r="O46" s="84">
        <v>150</v>
      </c>
      <c r="P46" s="84">
        <v>5</v>
      </c>
      <c r="Q46" s="84">
        <v>4</v>
      </c>
      <c r="R46" s="86">
        <f>VLOOKUP(A46&amp;C46,Лист1!A:F,6,0)</f>
        <v>6483877.8420000002</v>
      </c>
      <c r="S46" s="86">
        <v>0</v>
      </c>
      <c r="T46" s="86">
        <v>0</v>
      </c>
      <c r="U46" s="86">
        <v>0</v>
      </c>
      <c r="V46" s="86">
        <f>R46</f>
        <v>6483877.8420000002</v>
      </c>
      <c r="W46" s="87">
        <f>DATE(C46,12,31)</f>
        <v>45657</v>
      </c>
    </row>
    <row r="47" spans="1:24" x14ac:dyDescent="0.25">
      <c r="A47" s="49">
        <v>9869</v>
      </c>
      <c r="B47" s="84">
        <v>32</v>
      </c>
      <c r="C47" s="61">
        <v>2024</v>
      </c>
      <c r="D47" s="49" t="s">
        <v>12</v>
      </c>
      <c r="E47" s="49" t="s">
        <v>153</v>
      </c>
      <c r="F47" s="84">
        <v>1</v>
      </c>
      <c r="G47" s="84">
        <v>1978</v>
      </c>
      <c r="H47" s="49">
        <v>1978</v>
      </c>
      <c r="I47" s="85" t="s">
        <v>104</v>
      </c>
      <c r="J47" s="85" t="s">
        <v>104</v>
      </c>
      <c r="K47" s="85" t="s">
        <v>104</v>
      </c>
      <c r="L47" s="50">
        <v>441.8</v>
      </c>
      <c r="M47" s="50">
        <v>405.9</v>
      </c>
      <c r="N47" s="50">
        <v>405.8</v>
      </c>
      <c r="O47" s="84">
        <v>10</v>
      </c>
      <c r="P47" s="84">
        <v>2</v>
      </c>
      <c r="Q47" s="84">
        <v>1</v>
      </c>
      <c r="R47" s="86">
        <f>VLOOKUP(A47&amp;C47,Лист1!A:F,6,0)</f>
        <v>1824731.1</v>
      </c>
      <c r="S47" s="86">
        <v>0</v>
      </c>
      <c r="T47" s="86">
        <v>0</v>
      </c>
      <c r="U47" s="86">
        <v>0</v>
      </c>
      <c r="V47" s="86">
        <f t="shared" ref="V47" si="12">R47</f>
        <v>1824731.1</v>
      </c>
      <c r="W47" s="87">
        <f t="shared" ref="W47" si="13">DATE(C47,12,31)</f>
        <v>45657</v>
      </c>
    </row>
    <row r="48" spans="1:24" x14ac:dyDescent="0.25">
      <c r="A48" s="54">
        <v>8178</v>
      </c>
      <c r="B48" s="84">
        <v>33</v>
      </c>
      <c r="C48" s="61">
        <v>2024</v>
      </c>
      <c r="D48" s="49" t="s">
        <v>12</v>
      </c>
      <c r="E48" s="49" t="s">
        <v>253</v>
      </c>
      <c r="F48" s="84">
        <v>1</v>
      </c>
      <c r="G48" s="84">
        <v>1992</v>
      </c>
      <c r="H48" s="49">
        <v>2010</v>
      </c>
      <c r="I48" s="85" t="s">
        <v>104</v>
      </c>
      <c r="J48" s="85" t="s">
        <v>104</v>
      </c>
      <c r="K48" s="85" t="s">
        <v>104</v>
      </c>
      <c r="L48" s="50">
        <v>3480</v>
      </c>
      <c r="M48" s="50">
        <v>3475.5</v>
      </c>
      <c r="N48" s="50">
        <v>3475.5</v>
      </c>
      <c r="O48" s="84">
        <v>141</v>
      </c>
      <c r="P48" s="84">
        <v>5</v>
      </c>
      <c r="Q48" s="84">
        <v>4</v>
      </c>
      <c r="R48" s="86">
        <f>VLOOKUP(A48&amp;C48,Лист1!A:F,6,0)</f>
        <v>2658024.969</v>
      </c>
      <c r="S48" s="86">
        <v>0</v>
      </c>
      <c r="T48" s="86">
        <v>0</v>
      </c>
      <c r="U48" s="86">
        <v>0</v>
      </c>
      <c r="V48" s="86">
        <f t="shared" ref="V48" si="14">R48</f>
        <v>2658024.969</v>
      </c>
      <c r="W48" s="87">
        <f t="shared" ref="W48" si="15">DATE(C48,12,31)</f>
        <v>45657</v>
      </c>
    </row>
    <row r="49" spans="1:24" s="53" customFormat="1" x14ac:dyDescent="0.25">
      <c r="A49" s="117"/>
      <c r="B49" s="118"/>
      <c r="C49" s="61" t="s">
        <v>107</v>
      </c>
      <c r="D49" s="49"/>
      <c r="E49" s="49"/>
      <c r="F49" s="84"/>
      <c r="G49" s="84"/>
      <c r="H49" s="49"/>
      <c r="I49" s="85"/>
      <c r="J49" s="85"/>
      <c r="K49" s="85"/>
      <c r="L49" s="50">
        <f>SUM(L50:L197)</f>
        <v>359499.58000000013</v>
      </c>
      <c r="M49" s="50">
        <f>SUM(M50:M197)</f>
        <v>272737.5</v>
      </c>
      <c r="N49" s="50">
        <f>SUM(N50:N197)</f>
        <v>265976.40000000002</v>
      </c>
      <c r="O49" s="88">
        <f>SUM(O50:O197)</f>
        <v>14774</v>
      </c>
      <c r="P49" s="84"/>
      <c r="Q49" s="84"/>
      <c r="R49" s="86">
        <f>SUM(R24:R48)</f>
        <v>134635871.77308002</v>
      </c>
      <c r="S49" s="86">
        <f>SUM(S50:S197)</f>
        <v>0</v>
      </c>
      <c r="T49" s="86">
        <f>SUM(T50:T197)</f>
        <v>0</v>
      </c>
      <c r="U49" s="86">
        <f>SUM(U50:U197)</f>
        <v>0</v>
      </c>
      <c r="V49" s="86">
        <f>SUM(V24:V48)</f>
        <v>134635871.77308002</v>
      </c>
      <c r="W49" s="87"/>
    </row>
    <row r="50" spans="1:24" x14ac:dyDescent="0.25">
      <c r="A50" s="49">
        <v>4897</v>
      </c>
      <c r="B50" s="84">
        <v>34</v>
      </c>
      <c r="C50" s="61">
        <v>2025</v>
      </c>
      <c r="D50" s="49" t="s">
        <v>12</v>
      </c>
      <c r="E50" s="49" t="s">
        <v>13</v>
      </c>
      <c r="F50" s="84">
        <v>1</v>
      </c>
      <c r="G50" s="84">
        <v>1963</v>
      </c>
      <c r="H50" s="49">
        <v>2009</v>
      </c>
      <c r="I50" s="85" t="s">
        <v>104</v>
      </c>
      <c r="J50" s="85" t="s">
        <v>104</v>
      </c>
      <c r="K50" s="85" t="s">
        <v>104</v>
      </c>
      <c r="L50" s="50">
        <v>1845.7</v>
      </c>
      <c r="M50" s="50">
        <v>1036.0999999999999</v>
      </c>
      <c r="N50" s="50">
        <v>1036.0999999999999</v>
      </c>
      <c r="O50" s="88">
        <v>41</v>
      </c>
      <c r="P50" s="84">
        <v>4</v>
      </c>
      <c r="Q50" s="84">
        <v>4</v>
      </c>
      <c r="R50" s="86">
        <f>VLOOKUP(A50&amp;C50,Лист1!A:F,6,0)</f>
        <v>543282.66</v>
      </c>
      <c r="S50" s="86">
        <v>0</v>
      </c>
      <c r="T50" s="86">
        <v>0</v>
      </c>
      <c r="U50" s="86">
        <v>0</v>
      </c>
      <c r="V50" s="86">
        <f>R50</f>
        <v>543282.66</v>
      </c>
      <c r="W50" s="87">
        <f>DATE(C50,12,31)</f>
        <v>46022</v>
      </c>
    </row>
    <row r="51" spans="1:24" x14ac:dyDescent="0.25">
      <c r="A51" s="54">
        <v>4899</v>
      </c>
      <c r="B51" s="54">
        <v>35</v>
      </c>
      <c r="C51" s="61">
        <v>2025</v>
      </c>
      <c r="D51" s="49" t="s">
        <v>12</v>
      </c>
      <c r="E51" s="49" t="s">
        <v>233</v>
      </c>
      <c r="F51" s="49">
        <v>1</v>
      </c>
      <c r="G51" s="49">
        <v>1980</v>
      </c>
      <c r="H51" s="49">
        <v>2010</v>
      </c>
      <c r="I51" s="87" t="s">
        <v>104</v>
      </c>
      <c r="J51" s="87" t="s">
        <v>104</v>
      </c>
      <c r="K51" s="87" t="s">
        <v>104</v>
      </c>
      <c r="L51" s="50">
        <v>1645</v>
      </c>
      <c r="M51" s="50">
        <v>1178.2</v>
      </c>
      <c r="N51" s="50">
        <v>1178.2</v>
      </c>
      <c r="O51" s="49">
        <v>46</v>
      </c>
      <c r="P51" s="49">
        <v>4</v>
      </c>
      <c r="Q51" s="49">
        <v>2</v>
      </c>
      <c r="R51" s="86">
        <f>VLOOKUP(A51&amp;C51,Лист1!A:F,6,0)</f>
        <v>5900936.2628000006</v>
      </c>
      <c r="S51" s="86">
        <v>0</v>
      </c>
      <c r="T51" s="86">
        <v>0</v>
      </c>
      <c r="U51" s="86">
        <v>0</v>
      </c>
      <c r="V51" s="86">
        <f t="shared" ref="V51:V114" si="16">R51</f>
        <v>5900936.2628000006</v>
      </c>
      <c r="W51" s="87">
        <f t="shared" ref="W51:W114" si="17">DATE(C51,12,31)</f>
        <v>46022</v>
      </c>
    </row>
    <row r="52" spans="1:24" x14ac:dyDescent="0.25">
      <c r="A52" s="49">
        <v>4934</v>
      </c>
      <c r="B52" s="84">
        <v>36</v>
      </c>
      <c r="C52" s="61">
        <v>2025</v>
      </c>
      <c r="D52" s="49" t="s">
        <v>12</v>
      </c>
      <c r="E52" s="49" t="s">
        <v>154</v>
      </c>
      <c r="F52" s="84">
        <v>2</v>
      </c>
      <c r="G52" s="84">
        <v>1947</v>
      </c>
      <c r="H52" s="49">
        <v>2012</v>
      </c>
      <c r="I52" s="85" t="s">
        <v>104</v>
      </c>
      <c r="J52" s="85" t="s">
        <v>104</v>
      </c>
      <c r="K52" s="85" t="s">
        <v>104</v>
      </c>
      <c r="L52" s="50">
        <v>4427.3</v>
      </c>
      <c r="M52" s="50">
        <v>2609</v>
      </c>
      <c r="N52" s="50">
        <v>2608.9</v>
      </c>
      <c r="O52" s="84">
        <v>97</v>
      </c>
      <c r="P52" s="84">
        <v>5</v>
      </c>
      <c r="Q52" s="84">
        <v>4</v>
      </c>
      <c r="R52" s="86">
        <f>VLOOKUP(A52&amp;C52,Лист1!A:F,6,0)</f>
        <v>14549468.146200001</v>
      </c>
      <c r="S52" s="86">
        <v>0</v>
      </c>
      <c r="T52" s="86">
        <v>0</v>
      </c>
      <c r="U52" s="86">
        <v>0</v>
      </c>
      <c r="V52" s="86">
        <f t="shared" si="16"/>
        <v>14549468.146200001</v>
      </c>
      <c r="W52" s="87">
        <f t="shared" si="17"/>
        <v>46022</v>
      </c>
    </row>
    <row r="53" spans="1:24" x14ac:dyDescent="0.25">
      <c r="A53" s="49">
        <v>4821</v>
      </c>
      <c r="B53" s="84">
        <v>37</v>
      </c>
      <c r="C53" s="61">
        <v>2025</v>
      </c>
      <c r="D53" s="49" t="s">
        <v>12</v>
      </c>
      <c r="E53" s="49" t="s">
        <v>109</v>
      </c>
      <c r="F53" s="84">
        <v>1</v>
      </c>
      <c r="G53" s="84">
        <v>1975</v>
      </c>
      <c r="H53" s="49">
        <v>1975</v>
      </c>
      <c r="I53" s="85" t="s">
        <v>104</v>
      </c>
      <c r="J53" s="85" t="s">
        <v>104</v>
      </c>
      <c r="K53" s="85" t="s">
        <v>104</v>
      </c>
      <c r="L53" s="50">
        <v>4005</v>
      </c>
      <c r="M53" s="50">
        <v>4005.1</v>
      </c>
      <c r="N53" s="50">
        <v>3092.8</v>
      </c>
      <c r="O53" s="84">
        <v>146</v>
      </c>
      <c r="P53" s="84">
        <v>5</v>
      </c>
      <c r="Q53" s="84">
        <v>4</v>
      </c>
      <c r="R53" s="86">
        <f>VLOOKUP(A53&amp;C53,Лист1!A:F,6,0)</f>
        <v>10241393.948000001</v>
      </c>
      <c r="S53" s="86">
        <v>0</v>
      </c>
      <c r="T53" s="86">
        <v>0</v>
      </c>
      <c r="U53" s="86">
        <v>0</v>
      </c>
      <c r="V53" s="86">
        <f t="shared" si="16"/>
        <v>10241393.948000001</v>
      </c>
      <c r="W53" s="87">
        <f t="shared" si="17"/>
        <v>46022</v>
      </c>
    </row>
    <row r="54" spans="1:24" x14ac:dyDescent="0.25">
      <c r="A54" s="49">
        <v>4892</v>
      </c>
      <c r="B54" s="54">
        <v>38</v>
      </c>
      <c r="C54" s="61">
        <v>2025</v>
      </c>
      <c r="D54" s="49" t="s">
        <v>12</v>
      </c>
      <c r="E54" s="49" t="s">
        <v>110</v>
      </c>
      <c r="F54" s="84">
        <v>1</v>
      </c>
      <c r="G54" s="84">
        <v>1971</v>
      </c>
      <c r="H54" s="49">
        <v>1971</v>
      </c>
      <c r="I54" s="85" t="s">
        <v>104</v>
      </c>
      <c r="J54" s="85" t="s">
        <v>104</v>
      </c>
      <c r="K54" s="85" t="s">
        <v>104</v>
      </c>
      <c r="L54" s="50">
        <v>3645</v>
      </c>
      <c r="M54" s="50">
        <v>3644.5</v>
      </c>
      <c r="N54" s="50">
        <v>2785.5</v>
      </c>
      <c r="O54" s="84">
        <v>166</v>
      </c>
      <c r="P54" s="84">
        <v>5</v>
      </c>
      <c r="Q54" s="84">
        <v>4</v>
      </c>
      <c r="R54" s="86">
        <f>VLOOKUP(A54&amp;C54,Лист1!A:F,6,0)</f>
        <v>10069032.697999999</v>
      </c>
      <c r="S54" s="86">
        <v>0</v>
      </c>
      <c r="T54" s="86">
        <v>0</v>
      </c>
      <c r="U54" s="86">
        <v>0</v>
      </c>
      <c r="V54" s="86">
        <f t="shared" si="16"/>
        <v>10069032.697999999</v>
      </c>
      <c r="W54" s="87">
        <f t="shared" si="17"/>
        <v>46022</v>
      </c>
    </row>
    <row r="55" spans="1:24" x14ac:dyDescent="0.25">
      <c r="A55" s="49">
        <v>4938</v>
      </c>
      <c r="B55" s="84">
        <v>39</v>
      </c>
      <c r="C55" s="61">
        <v>2025</v>
      </c>
      <c r="D55" s="49" t="s">
        <v>12</v>
      </c>
      <c r="E55" s="37" t="s">
        <v>190</v>
      </c>
      <c r="F55" s="84">
        <v>1</v>
      </c>
      <c r="G55" s="84">
        <v>1977</v>
      </c>
      <c r="H55" s="49">
        <v>2012</v>
      </c>
      <c r="I55" s="85" t="s">
        <v>104</v>
      </c>
      <c r="J55" s="85" t="s">
        <v>104</v>
      </c>
      <c r="K55" s="85" t="s">
        <v>104</v>
      </c>
      <c r="L55" s="50">
        <v>4348.7</v>
      </c>
      <c r="M55" s="50">
        <v>3151.7</v>
      </c>
      <c r="N55" s="50">
        <v>3151.7</v>
      </c>
      <c r="O55" s="84">
        <v>147</v>
      </c>
      <c r="P55" s="84">
        <v>5</v>
      </c>
      <c r="Q55" s="84">
        <v>4</v>
      </c>
      <c r="R55" s="86">
        <f>VLOOKUP(A55&amp;C55,Лист1!A:F,6,0)</f>
        <v>6443939.0592</v>
      </c>
      <c r="S55" s="86">
        <v>0</v>
      </c>
      <c r="T55" s="86">
        <v>0</v>
      </c>
      <c r="U55" s="86">
        <v>0</v>
      </c>
      <c r="V55" s="86">
        <f t="shared" si="16"/>
        <v>6443939.0592</v>
      </c>
      <c r="W55" s="87">
        <f t="shared" si="17"/>
        <v>46022</v>
      </c>
    </row>
    <row r="56" spans="1:24" x14ac:dyDescent="0.25">
      <c r="A56" s="49">
        <v>4946</v>
      </c>
      <c r="B56" s="84">
        <v>40</v>
      </c>
      <c r="C56" s="61">
        <v>2025</v>
      </c>
      <c r="D56" s="49" t="s">
        <v>12</v>
      </c>
      <c r="E56" s="49" t="s">
        <v>191</v>
      </c>
      <c r="F56" s="84">
        <v>1</v>
      </c>
      <c r="G56" s="84">
        <v>1966</v>
      </c>
      <c r="H56" s="49">
        <v>2018</v>
      </c>
      <c r="I56" s="85" t="s">
        <v>104</v>
      </c>
      <c r="J56" s="85" t="s">
        <v>104</v>
      </c>
      <c r="K56" s="85" t="s">
        <v>104</v>
      </c>
      <c r="L56" s="50">
        <v>3963.9</v>
      </c>
      <c r="M56" s="50">
        <v>1587</v>
      </c>
      <c r="N56" s="50">
        <v>1586.7</v>
      </c>
      <c r="O56" s="84">
        <v>192</v>
      </c>
      <c r="P56" s="84">
        <v>5</v>
      </c>
      <c r="Q56" s="84">
        <v>4</v>
      </c>
      <c r="R56" s="86">
        <f>VLOOKUP(A56&amp;C56,Лист1!A:F,6,0)</f>
        <v>266634.42719999998</v>
      </c>
      <c r="S56" s="86">
        <v>0</v>
      </c>
      <c r="T56" s="86">
        <v>0</v>
      </c>
      <c r="U56" s="86">
        <v>0</v>
      </c>
      <c r="V56" s="86">
        <f t="shared" si="16"/>
        <v>266634.42719999998</v>
      </c>
      <c r="W56" s="87">
        <f t="shared" si="17"/>
        <v>46022</v>
      </c>
    </row>
    <row r="57" spans="1:24" x14ac:dyDescent="0.25">
      <c r="A57" s="49">
        <v>4947</v>
      </c>
      <c r="B57" s="84">
        <v>41</v>
      </c>
      <c r="C57" s="61">
        <v>2025</v>
      </c>
      <c r="D57" s="49" t="s">
        <v>12</v>
      </c>
      <c r="E57" s="37" t="s">
        <v>192</v>
      </c>
      <c r="F57" s="84">
        <v>1</v>
      </c>
      <c r="G57" s="84">
        <v>1966</v>
      </c>
      <c r="H57" s="49">
        <v>2018</v>
      </c>
      <c r="I57" s="85" t="s">
        <v>104</v>
      </c>
      <c r="J57" s="85" t="s">
        <v>104</v>
      </c>
      <c r="K57" s="85" t="s">
        <v>104</v>
      </c>
      <c r="L57" s="50">
        <v>3863.9</v>
      </c>
      <c r="M57" s="50">
        <v>1587</v>
      </c>
      <c r="N57" s="50">
        <v>1586.8</v>
      </c>
      <c r="O57" s="84">
        <v>14</v>
      </c>
      <c r="P57" s="84">
        <v>5</v>
      </c>
      <c r="Q57" s="84">
        <v>4</v>
      </c>
      <c r="R57" s="86">
        <f>VLOOKUP(A57&amp;C57,Лист1!A:F,6,0)</f>
        <v>136152.62</v>
      </c>
      <c r="S57" s="86">
        <v>0</v>
      </c>
      <c r="T57" s="86">
        <v>0</v>
      </c>
      <c r="U57" s="86">
        <v>0</v>
      </c>
      <c r="V57" s="86">
        <f t="shared" si="16"/>
        <v>136152.62</v>
      </c>
      <c r="W57" s="87">
        <f t="shared" si="17"/>
        <v>46022</v>
      </c>
    </row>
    <row r="58" spans="1:24" x14ac:dyDescent="0.25">
      <c r="A58" s="49">
        <v>4948</v>
      </c>
      <c r="B58" s="84">
        <v>42</v>
      </c>
      <c r="C58" s="61">
        <v>2025</v>
      </c>
      <c r="D58" s="49" t="s">
        <v>12</v>
      </c>
      <c r="E58" s="49" t="s">
        <v>14</v>
      </c>
      <c r="F58" s="84">
        <v>1</v>
      </c>
      <c r="G58" s="84">
        <v>1963</v>
      </c>
      <c r="H58" s="49">
        <v>2009</v>
      </c>
      <c r="I58" s="85" t="s">
        <v>104</v>
      </c>
      <c r="J58" s="85" t="s">
        <v>104</v>
      </c>
      <c r="K58" s="85" t="s">
        <v>104</v>
      </c>
      <c r="L58" s="50">
        <v>2497</v>
      </c>
      <c r="M58" s="50">
        <v>2464</v>
      </c>
      <c r="N58" s="50">
        <v>2283.3000000000002</v>
      </c>
      <c r="O58" s="84">
        <v>180</v>
      </c>
      <c r="P58" s="84">
        <v>5</v>
      </c>
      <c r="Q58" s="84">
        <v>3</v>
      </c>
      <c r="R58" s="86">
        <f>VLOOKUP(A58&amp;C58,Лист1!A:F,6,0)</f>
        <v>730505.28</v>
      </c>
      <c r="S58" s="86">
        <v>0</v>
      </c>
      <c r="T58" s="86">
        <v>0</v>
      </c>
      <c r="U58" s="86">
        <v>0</v>
      </c>
      <c r="V58" s="86">
        <f t="shared" si="16"/>
        <v>730505.28</v>
      </c>
      <c r="W58" s="87">
        <f t="shared" si="17"/>
        <v>46022</v>
      </c>
    </row>
    <row r="59" spans="1:24" x14ac:dyDescent="0.25">
      <c r="A59" s="49">
        <v>4949</v>
      </c>
      <c r="B59" s="84">
        <v>43</v>
      </c>
      <c r="C59" s="61">
        <v>2025</v>
      </c>
      <c r="D59" s="49" t="s">
        <v>12</v>
      </c>
      <c r="E59" s="49" t="s">
        <v>234</v>
      </c>
      <c r="F59" s="84">
        <v>1</v>
      </c>
      <c r="G59" s="84">
        <v>1977</v>
      </c>
      <c r="H59" s="49">
        <v>2010</v>
      </c>
      <c r="I59" s="85" t="s">
        <v>104</v>
      </c>
      <c r="J59" s="85" t="s">
        <v>104</v>
      </c>
      <c r="K59" s="85" t="s">
        <v>104</v>
      </c>
      <c r="L59" s="50">
        <v>3334</v>
      </c>
      <c r="M59" s="50">
        <v>1994</v>
      </c>
      <c r="N59" s="50">
        <v>1994</v>
      </c>
      <c r="O59" s="84">
        <v>78</v>
      </c>
      <c r="P59" s="84">
        <v>5</v>
      </c>
      <c r="Q59" s="84">
        <v>4</v>
      </c>
      <c r="R59" s="86">
        <f>VLOOKUP(A59&amp;C59,Лист1!A:F,6,0)</f>
        <v>3531102.3679999998</v>
      </c>
      <c r="S59" s="86">
        <v>0</v>
      </c>
      <c r="T59" s="86">
        <v>0</v>
      </c>
      <c r="U59" s="86">
        <v>0</v>
      </c>
      <c r="V59" s="86">
        <f t="shared" si="16"/>
        <v>3531102.3679999998</v>
      </c>
      <c r="W59" s="87">
        <f t="shared" si="17"/>
        <v>46022</v>
      </c>
    </row>
    <row r="60" spans="1:24" x14ac:dyDescent="0.25">
      <c r="A60" s="90">
        <v>4963</v>
      </c>
      <c r="B60" s="84">
        <v>44</v>
      </c>
      <c r="C60" s="61">
        <v>2025</v>
      </c>
      <c r="D60" s="49" t="s">
        <v>12</v>
      </c>
      <c r="E60" s="49" t="s">
        <v>112</v>
      </c>
      <c r="F60" s="84">
        <v>1</v>
      </c>
      <c r="G60" s="84">
        <v>1976</v>
      </c>
      <c r="H60" s="61">
        <v>1976</v>
      </c>
      <c r="I60" s="85" t="s">
        <v>104</v>
      </c>
      <c r="J60" s="85" t="s">
        <v>104</v>
      </c>
      <c r="K60" s="85" t="s">
        <v>104</v>
      </c>
      <c r="L60" s="91">
        <v>1401</v>
      </c>
      <c r="M60" s="91">
        <v>1400.6</v>
      </c>
      <c r="N60" s="91">
        <v>1400</v>
      </c>
      <c r="O60" s="84">
        <v>39</v>
      </c>
      <c r="P60" s="84">
        <v>2</v>
      </c>
      <c r="Q60" s="84">
        <v>3</v>
      </c>
      <c r="R60" s="86">
        <f>VLOOKUP(A60&amp;C60,Лист1!A:F,6,0)</f>
        <v>108656.53200000001</v>
      </c>
      <c r="S60" s="86">
        <v>0</v>
      </c>
      <c r="T60" s="86">
        <v>0</v>
      </c>
      <c r="U60" s="86">
        <v>0</v>
      </c>
      <c r="V60" s="86">
        <f t="shared" si="16"/>
        <v>108656.53200000001</v>
      </c>
      <c r="W60" s="87">
        <f t="shared" si="17"/>
        <v>46022</v>
      </c>
      <c r="X60" s="92"/>
    </row>
    <row r="61" spans="1:24" x14ac:dyDescent="0.25">
      <c r="A61" s="49">
        <v>4964</v>
      </c>
      <c r="B61" s="84">
        <v>45</v>
      </c>
      <c r="C61" s="61">
        <v>2025</v>
      </c>
      <c r="D61" s="49" t="s">
        <v>12</v>
      </c>
      <c r="E61" s="49" t="s">
        <v>135</v>
      </c>
      <c r="F61" s="84">
        <v>1</v>
      </c>
      <c r="G61" s="84">
        <v>1978</v>
      </c>
      <c r="H61" s="49">
        <v>2011</v>
      </c>
      <c r="I61" s="85" t="s">
        <v>104</v>
      </c>
      <c r="J61" s="85" t="s">
        <v>104</v>
      </c>
      <c r="K61" s="85" t="s">
        <v>104</v>
      </c>
      <c r="L61" s="50">
        <v>1910</v>
      </c>
      <c r="M61" s="50">
        <v>1359</v>
      </c>
      <c r="N61" s="50">
        <v>1359</v>
      </c>
      <c r="O61" s="84">
        <v>63</v>
      </c>
      <c r="P61" s="84">
        <v>3</v>
      </c>
      <c r="Q61" s="84">
        <v>3</v>
      </c>
      <c r="R61" s="86">
        <f>VLOOKUP(A61&amp;C61,Лист1!A:F,6,0)</f>
        <v>373388.09100000001</v>
      </c>
      <c r="S61" s="86">
        <v>0</v>
      </c>
      <c r="T61" s="86">
        <v>0</v>
      </c>
      <c r="U61" s="86">
        <v>0</v>
      </c>
      <c r="V61" s="86">
        <f t="shared" si="16"/>
        <v>373388.09100000001</v>
      </c>
      <c r="W61" s="87">
        <f t="shared" si="17"/>
        <v>46022</v>
      </c>
      <c r="X61" s="54"/>
    </row>
    <row r="62" spans="1:24" x14ac:dyDescent="0.25">
      <c r="A62" s="49">
        <v>4966</v>
      </c>
      <c r="B62" s="54">
        <v>46</v>
      </c>
      <c r="C62" s="61">
        <v>2025</v>
      </c>
      <c r="D62" s="49" t="s">
        <v>12</v>
      </c>
      <c r="E62" s="49" t="s">
        <v>177</v>
      </c>
      <c r="F62" s="84">
        <v>1</v>
      </c>
      <c r="G62" s="84">
        <v>1993</v>
      </c>
      <c r="H62" s="49">
        <v>2011</v>
      </c>
      <c r="I62" s="85" t="s">
        <v>104</v>
      </c>
      <c r="J62" s="85" t="s">
        <v>104</v>
      </c>
      <c r="K62" s="85" t="s">
        <v>104</v>
      </c>
      <c r="L62" s="50">
        <v>2279.4</v>
      </c>
      <c r="M62" s="50">
        <v>1777</v>
      </c>
      <c r="N62" s="50">
        <v>1776.6</v>
      </c>
      <c r="O62" s="84">
        <v>71</v>
      </c>
      <c r="P62" s="84">
        <v>5</v>
      </c>
      <c r="Q62" s="84">
        <v>2</v>
      </c>
      <c r="R62" s="86">
        <f>VLOOKUP(A62&amp;C62,Лист1!A:F,6,0)</f>
        <v>3044699.4312000005</v>
      </c>
      <c r="S62" s="86">
        <v>0</v>
      </c>
      <c r="T62" s="86">
        <v>0</v>
      </c>
      <c r="U62" s="86">
        <v>0</v>
      </c>
      <c r="V62" s="86">
        <f t="shared" si="16"/>
        <v>3044699.4312000005</v>
      </c>
      <c r="W62" s="87">
        <f t="shared" si="17"/>
        <v>46022</v>
      </c>
    </row>
    <row r="63" spans="1:24" x14ac:dyDescent="0.25">
      <c r="A63" s="49">
        <v>4968</v>
      </c>
      <c r="B63" s="84">
        <v>47</v>
      </c>
      <c r="C63" s="61">
        <v>2025</v>
      </c>
      <c r="D63" s="49" t="s">
        <v>12</v>
      </c>
      <c r="E63" s="49" t="s">
        <v>15</v>
      </c>
      <c r="F63" s="84">
        <v>1</v>
      </c>
      <c r="G63" s="84">
        <v>1978</v>
      </c>
      <c r="H63" s="49">
        <v>1978</v>
      </c>
      <c r="I63" s="85" t="s">
        <v>104</v>
      </c>
      <c r="J63" s="85" t="s">
        <v>104</v>
      </c>
      <c r="K63" s="85" t="s">
        <v>104</v>
      </c>
      <c r="L63" s="50">
        <v>1079.3</v>
      </c>
      <c r="M63" s="50">
        <v>710.6</v>
      </c>
      <c r="N63" s="50">
        <v>710.6</v>
      </c>
      <c r="O63" s="84">
        <v>48</v>
      </c>
      <c r="P63" s="84">
        <v>3</v>
      </c>
      <c r="Q63" s="84">
        <v>2</v>
      </c>
      <c r="R63" s="86">
        <f>VLOOKUP(A63&amp;C63,Лист1!A:F,6,0)</f>
        <v>4969192.7119999994</v>
      </c>
      <c r="S63" s="86">
        <v>0</v>
      </c>
      <c r="T63" s="86">
        <v>0</v>
      </c>
      <c r="U63" s="86">
        <v>0</v>
      </c>
      <c r="V63" s="86">
        <f t="shared" si="16"/>
        <v>4969192.7119999994</v>
      </c>
      <c r="W63" s="87">
        <f t="shared" si="17"/>
        <v>46022</v>
      </c>
    </row>
    <row r="64" spans="1:24" x14ac:dyDescent="0.25">
      <c r="A64" s="49">
        <v>4977</v>
      </c>
      <c r="B64" s="84">
        <v>48</v>
      </c>
      <c r="C64" s="61">
        <v>2025</v>
      </c>
      <c r="D64" s="49" t="s">
        <v>12</v>
      </c>
      <c r="E64" s="49" t="s">
        <v>136</v>
      </c>
      <c r="F64" s="84">
        <v>1</v>
      </c>
      <c r="G64" s="84">
        <v>1969</v>
      </c>
      <c r="H64" s="49">
        <v>2011</v>
      </c>
      <c r="I64" s="85" t="s">
        <v>104</v>
      </c>
      <c r="J64" s="85" t="s">
        <v>104</v>
      </c>
      <c r="K64" s="85" t="s">
        <v>104</v>
      </c>
      <c r="L64" s="50">
        <v>2262.1</v>
      </c>
      <c r="M64" s="50">
        <v>1746</v>
      </c>
      <c r="N64" s="50">
        <v>1745.5</v>
      </c>
      <c r="O64" s="84">
        <v>72</v>
      </c>
      <c r="P64" s="84">
        <v>5</v>
      </c>
      <c r="Q64" s="84">
        <v>2</v>
      </c>
      <c r="R64" s="86">
        <f>VLOOKUP(A64&amp;C64,Лист1!A:F,6,0)</f>
        <v>4647204.5332000004</v>
      </c>
      <c r="S64" s="86">
        <v>0</v>
      </c>
      <c r="T64" s="86">
        <v>0</v>
      </c>
      <c r="U64" s="86">
        <v>0</v>
      </c>
      <c r="V64" s="86">
        <f t="shared" si="16"/>
        <v>4647204.5332000004</v>
      </c>
      <c r="W64" s="87">
        <f t="shared" si="17"/>
        <v>46022</v>
      </c>
    </row>
    <row r="65" spans="1:24" x14ac:dyDescent="0.25">
      <c r="A65" s="49">
        <v>4979</v>
      </c>
      <c r="B65" s="84">
        <v>49</v>
      </c>
      <c r="C65" s="61">
        <v>2025</v>
      </c>
      <c r="D65" s="49" t="s">
        <v>12</v>
      </c>
      <c r="E65" s="49" t="s">
        <v>179</v>
      </c>
      <c r="F65" s="84">
        <v>1</v>
      </c>
      <c r="G65" s="84">
        <v>1971</v>
      </c>
      <c r="H65" s="49">
        <v>2013</v>
      </c>
      <c r="I65" s="85" t="s">
        <v>104</v>
      </c>
      <c r="J65" s="85" t="s">
        <v>104</v>
      </c>
      <c r="K65" s="85" t="s">
        <v>104</v>
      </c>
      <c r="L65" s="50">
        <v>2128.6</v>
      </c>
      <c r="M65" s="50">
        <v>1172.0999999999999</v>
      </c>
      <c r="N65" s="50">
        <v>1172.0999999999999</v>
      </c>
      <c r="O65" s="84">
        <v>27</v>
      </c>
      <c r="P65" s="84">
        <v>4</v>
      </c>
      <c r="Q65" s="84">
        <v>2</v>
      </c>
      <c r="R65" s="86">
        <f>VLOOKUP(A65&amp;C65,Лист1!A:F,6,0)</f>
        <v>6438159.9780000001</v>
      </c>
      <c r="S65" s="86">
        <v>0</v>
      </c>
      <c r="T65" s="86">
        <v>0</v>
      </c>
      <c r="U65" s="86">
        <v>0</v>
      </c>
      <c r="V65" s="86">
        <f t="shared" si="16"/>
        <v>6438159.9780000001</v>
      </c>
      <c r="W65" s="87">
        <f t="shared" si="17"/>
        <v>46022</v>
      </c>
    </row>
    <row r="66" spans="1:24" x14ac:dyDescent="0.25">
      <c r="A66" s="49">
        <v>4981</v>
      </c>
      <c r="B66" s="84">
        <v>50</v>
      </c>
      <c r="C66" s="61">
        <v>2025</v>
      </c>
      <c r="D66" s="49" t="s">
        <v>12</v>
      </c>
      <c r="E66" s="49" t="s">
        <v>155</v>
      </c>
      <c r="F66" s="84">
        <v>1</v>
      </c>
      <c r="G66" s="84">
        <v>1981</v>
      </c>
      <c r="H66" s="49">
        <v>2010</v>
      </c>
      <c r="I66" s="85" t="s">
        <v>104</v>
      </c>
      <c r="J66" s="85" t="s">
        <v>104</v>
      </c>
      <c r="K66" s="85" t="s">
        <v>104</v>
      </c>
      <c r="L66" s="50">
        <v>1879.6</v>
      </c>
      <c r="M66" s="50">
        <v>1694</v>
      </c>
      <c r="N66" s="50">
        <v>1621</v>
      </c>
      <c r="O66" s="84">
        <v>160</v>
      </c>
      <c r="P66" s="84">
        <v>5</v>
      </c>
      <c r="Q66" s="84">
        <v>2</v>
      </c>
      <c r="R66" s="86">
        <f>VLOOKUP(A66&amp;C66,Лист1!A:F,6,0)</f>
        <v>511353.696</v>
      </c>
      <c r="S66" s="86">
        <v>0</v>
      </c>
      <c r="T66" s="86">
        <v>0</v>
      </c>
      <c r="U66" s="86">
        <v>0</v>
      </c>
      <c r="V66" s="86">
        <f t="shared" si="16"/>
        <v>511353.696</v>
      </c>
      <c r="W66" s="87">
        <f t="shared" si="17"/>
        <v>46022</v>
      </c>
    </row>
    <row r="67" spans="1:24" x14ac:dyDescent="0.25">
      <c r="A67" s="54">
        <v>4990</v>
      </c>
      <c r="B67" s="84">
        <v>51</v>
      </c>
      <c r="C67" s="61">
        <v>2025</v>
      </c>
      <c r="D67" s="49" t="s">
        <v>12</v>
      </c>
      <c r="E67" s="49" t="s">
        <v>237</v>
      </c>
      <c r="F67" s="84">
        <v>1</v>
      </c>
      <c r="G67" s="84">
        <v>1992</v>
      </c>
      <c r="H67" s="49">
        <v>2011</v>
      </c>
      <c r="I67" s="85" t="s">
        <v>104</v>
      </c>
      <c r="J67" s="85" t="s">
        <v>104</v>
      </c>
      <c r="K67" s="85" t="s">
        <v>104</v>
      </c>
      <c r="L67" s="50">
        <v>1485.3</v>
      </c>
      <c r="M67" s="50">
        <v>1392</v>
      </c>
      <c r="N67" s="50">
        <v>1392</v>
      </c>
      <c r="O67" s="84">
        <v>84</v>
      </c>
      <c r="P67" s="84">
        <v>5</v>
      </c>
      <c r="Q67" s="84">
        <v>2</v>
      </c>
      <c r="R67" s="86">
        <f>VLOOKUP(A67&amp;C67,Лист1!A:F,6,0)</f>
        <v>271641.33</v>
      </c>
      <c r="S67" s="86">
        <v>0</v>
      </c>
      <c r="T67" s="86">
        <v>0</v>
      </c>
      <c r="U67" s="86">
        <v>0</v>
      </c>
      <c r="V67" s="86">
        <f t="shared" si="16"/>
        <v>271641.33</v>
      </c>
      <c r="W67" s="87">
        <f t="shared" si="17"/>
        <v>46022</v>
      </c>
    </row>
    <row r="68" spans="1:24" x14ac:dyDescent="0.25">
      <c r="A68" s="54">
        <v>4994</v>
      </c>
      <c r="B68" s="54">
        <v>52</v>
      </c>
      <c r="C68" s="61">
        <v>2025</v>
      </c>
      <c r="D68" s="49" t="s">
        <v>12</v>
      </c>
      <c r="E68" s="49" t="s">
        <v>238</v>
      </c>
      <c r="F68" s="84">
        <v>1</v>
      </c>
      <c r="G68" s="84">
        <v>1990</v>
      </c>
      <c r="H68" s="49">
        <v>2020</v>
      </c>
      <c r="I68" s="85" t="s">
        <v>104</v>
      </c>
      <c r="J68" s="85" t="s">
        <v>104</v>
      </c>
      <c r="K68" s="85" t="s">
        <v>104</v>
      </c>
      <c r="L68" s="50">
        <v>8102.97</v>
      </c>
      <c r="M68" s="50">
        <v>7967.9</v>
      </c>
      <c r="N68" s="50">
        <v>7967.9</v>
      </c>
      <c r="O68" s="84">
        <v>300</v>
      </c>
      <c r="P68" s="84">
        <v>9</v>
      </c>
      <c r="Q68" s="84">
        <v>4</v>
      </c>
      <c r="R68" s="86">
        <f>VLOOKUP(A68&amp;C68,Лист1!A:F,6,0)</f>
        <v>5608519.6568</v>
      </c>
      <c r="S68" s="86">
        <v>0</v>
      </c>
      <c r="T68" s="86">
        <v>0</v>
      </c>
      <c r="U68" s="86">
        <v>0</v>
      </c>
      <c r="V68" s="86">
        <f t="shared" si="16"/>
        <v>5608519.6568</v>
      </c>
      <c r="W68" s="87">
        <f t="shared" si="17"/>
        <v>46022</v>
      </c>
    </row>
    <row r="69" spans="1:24" x14ac:dyDescent="0.25">
      <c r="A69" s="49">
        <v>4995</v>
      </c>
      <c r="B69" s="84">
        <v>53</v>
      </c>
      <c r="C69" s="61">
        <v>2025</v>
      </c>
      <c r="D69" s="49" t="s">
        <v>12</v>
      </c>
      <c r="E69" s="49" t="s">
        <v>16</v>
      </c>
      <c r="F69" s="84">
        <v>1</v>
      </c>
      <c r="G69" s="84">
        <v>1968</v>
      </c>
      <c r="H69" s="49">
        <v>2010</v>
      </c>
      <c r="I69" s="85" t="s">
        <v>104</v>
      </c>
      <c r="J69" s="85" t="s">
        <v>104</v>
      </c>
      <c r="K69" s="85" t="s">
        <v>104</v>
      </c>
      <c r="L69" s="50">
        <v>1237.5999999999999</v>
      </c>
      <c r="M69" s="50">
        <v>565.1</v>
      </c>
      <c r="N69" s="50">
        <v>565.1</v>
      </c>
      <c r="O69" s="93">
        <v>24</v>
      </c>
      <c r="P69" s="84">
        <v>3</v>
      </c>
      <c r="Q69" s="84">
        <v>2</v>
      </c>
      <c r="R69" s="86">
        <f>VLOOKUP(A69&amp;C69,Лист1!A:F,6,0)</f>
        <v>438303.16800000001</v>
      </c>
      <c r="S69" s="86">
        <v>0</v>
      </c>
      <c r="T69" s="86">
        <v>0</v>
      </c>
      <c r="U69" s="86">
        <v>0</v>
      </c>
      <c r="V69" s="86">
        <f t="shared" si="16"/>
        <v>438303.16800000001</v>
      </c>
      <c r="W69" s="87">
        <f t="shared" si="17"/>
        <v>46022</v>
      </c>
    </row>
    <row r="70" spans="1:24" x14ac:dyDescent="0.25">
      <c r="A70" s="49">
        <v>4997</v>
      </c>
      <c r="B70" s="84">
        <v>54</v>
      </c>
      <c r="C70" s="61">
        <v>2025</v>
      </c>
      <c r="D70" s="49" t="s">
        <v>12</v>
      </c>
      <c r="E70" s="49" t="s">
        <v>196</v>
      </c>
      <c r="F70" s="84">
        <v>1</v>
      </c>
      <c r="G70" s="84">
        <v>1988</v>
      </c>
      <c r="H70" s="49">
        <v>2012</v>
      </c>
      <c r="I70" s="85" t="s">
        <v>104</v>
      </c>
      <c r="J70" s="85" t="s">
        <v>104</v>
      </c>
      <c r="K70" s="85" t="s">
        <v>104</v>
      </c>
      <c r="L70" s="50">
        <v>5597</v>
      </c>
      <c r="M70" s="50">
        <v>4392</v>
      </c>
      <c r="N70" s="50">
        <v>4392</v>
      </c>
      <c r="O70" s="84">
        <v>90</v>
      </c>
      <c r="P70" s="84">
        <v>5</v>
      </c>
      <c r="Q70" s="84">
        <v>6</v>
      </c>
      <c r="R70" s="86">
        <f>VLOOKUP(A70&amp;C70,Лист1!A:F,6,0)</f>
        <v>1282674.1200000001</v>
      </c>
      <c r="S70" s="86">
        <v>0</v>
      </c>
      <c r="T70" s="86">
        <v>0</v>
      </c>
      <c r="U70" s="86">
        <v>0</v>
      </c>
      <c r="V70" s="86">
        <f t="shared" si="16"/>
        <v>1282674.1200000001</v>
      </c>
      <c r="W70" s="87">
        <f t="shared" si="17"/>
        <v>46022</v>
      </c>
    </row>
    <row r="71" spans="1:24" x14ac:dyDescent="0.25">
      <c r="A71" s="49">
        <v>5007</v>
      </c>
      <c r="B71" s="84">
        <v>55</v>
      </c>
      <c r="C71" s="61">
        <v>2025</v>
      </c>
      <c r="D71" s="49" t="s">
        <v>12</v>
      </c>
      <c r="E71" s="49" t="s">
        <v>17</v>
      </c>
      <c r="F71" s="84">
        <v>1</v>
      </c>
      <c r="G71" s="84">
        <v>1973</v>
      </c>
      <c r="H71" s="49">
        <v>2011</v>
      </c>
      <c r="I71" s="85" t="s">
        <v>104</v>
      </c>
      <c r="J71" s="85" t="s">
        <v>104</v>
      </c>
      <c r="K71" s="85" t="s">
        <v>104</v>
      </c>
      <c r="L71" s="50">
        <v>658.3</v>
      </c>
      <c r="M71" s="50">
        <v>392</v>
      </c>
      <c r="N71" s="50">
        <v>392</v>
      </c>
      <c r="O71" s="84">
        <v>24</v>
      </c>
      <c r="P71" s="84">
        <v>3</v>
      </c>
      <c r="Q71" s="84">
        <v>2</v>
      </c>
      <c r="R71" s="86">
        <f>VLOOKUP(A71&amp;C71,Лист1!A:F,6,0)</f>
        <v>164363.68799999999</v>
      </c>
      <c r="S71" s="86">
        <v>0</v>
      </c>
      <c r="T71" s="86">
        <v>0</v>
      </c>
      <c r="U71" s="86">
        <v>0</v>
      </c>
      <c r="V71" s="86">
        <f t="shared" si="16"/>
        <v>164363.68799999999</v>
      </c>
      <c r="W71" s="87">
        <f t="shared" si="17"/>
        <v>46022</v>
      </c>
    </row>
    <row r="72" spans="1:24" x14ac:dyDescent="0.25">
      <c r="A72" s="49">
        <v>5009</v>
      </c>
      <c r="B72" s="54">
        <v>56</v>
      </c>
      <c r="C72" s="61">
        <v>2025</v>
      </c>
      <c r="D72" s="49" t="s">
        <v>12</v>
      </c>
      <c r="E72" s="49" t="s">
        <v>18</v>
      </c>
      <c r="F72" s="84">
        <v>1</v>
      </c>
      <c r="G72" s="84">
        <v>1976</v>
      </c>
      <c r="H72" s="49">
        <v>2013</v>
      </c>
      <c r="I72" s="85" t="s">
        <v>104</v>
      </c>
      <c r="J72" s="85" t="s">
        <v>104</v>
      </c>
      <c r="K72" s="85" t="s">
        <v>104</v>
      </c>
      <c r="L72" s="50">
        <v>3899.8</v>
      </c>
      <c r="M72" s="50">
        <v>2084</v>
      </c>
      <c r="N72" s="50">
        <v>2084</v>
      </c>
      <c r="O72" s="84">
        <v>96</v>
      </c>
      <c r="P72" s="84">
        <v>9</v>
      </c>
      <c r="Q72" s="84">
        <v>1</v>
      </c>
      <c r="R72" s="86">
        <f>VLOOKUP(A72&amp;C72,Лист1!A:F,6,0)</f>
        <v>9659257.2320000008</v>
      </c>
      <c r="S72" s="86">
        <v>0</v>
      </c>
      <c r="T72" s="86">
        <v>0</v>
      </c>
      <c r="U72" s="86">
        <v>0</v>
      </c>
      <c r="V72" s="86">
        <f t="shared" si="16"/>
        <v>9659257.2320000008</v>
      </c>
      <c r="W72" s="87">
        <f t="shared" si="17"/>
        <v>46022</v>
      </c>
    </row>
    <row r="73" spans="1:24" x14ac:dyDescent="0.25">
      <c r="A73" s="49">
        <v>5010</v>
      </c>
      <c r="B73" s="84">
        <v>57</v>
      </c>
      <c r="C73" s="61">
        <v>2025</v>
      </c>
      <c r="D73" s="49" t="s">
        <v>12</v>
      </c>
      <c r="E73" s="49" t="s">
        <v>115</v>
      </c>
      <c r="F73" s="84">
        <v>4</v>
      </c>
      <c r="G73" s="84">
        <v>1973</v>
      </c>
      <c r="H73" s="49">
        <v>2011</v>
      </c>
      <c r="I73" s="85" t="s">
        <v>104</v>
      </c>
      <c r="J73" s="85" t="s">
        <v>104</v>
      </c>
      <c r="K73" s="85" t="s">
        <v>104</v>
      </c>
      <c r="L73" s="50">
        <v>3740</v>
      </c>
      <c r="M73" s="50">
        <v>3118</v>
      </c>
      <c r="N73" s="50">
        <v>3118.2</v>
      </c>
      <c r="O73" s="84">
        <v>210</v>
      </c>
      <c r="P73" s="84">
        <v>5</v>
      </c>
      <c r="Q73" s="84">
        <v>4</v>
      </c>
      <c r="R73" s="86">
        <f>VLOOKUP(A73&amp;C73,Лист1!A:F,6,0)</f>
        <v>4106453.9238</v>
      </c>
      <c r="S73" s="86">
        <v>0</v>
      </c>
      <c r="T73" s="86">
        <v>0</v>
      </c>
      <c r="U73" s="86">
        <v>0</v>
      </c>
      <c r="V73" s="86">
        <f t="shared" si="16"/>
        <v>4106453.9238</v>
      </c>
      <c r="W73" s="87">
        <f t="shared" si="17"/>
        <v>46022</v>
      </c>
    </row>
    <row r="74" spans="1:24" x14ac:dyDescent="0.25">
      <c r="A74" s="49">
        <v>5014</v>
      </c>
      <c r="B74" s="84">
        <v>58</v>
      </c>
      <c r="C74" s="61">
        <v>2025</v>
      </c>
      <c r="D74" s="49" t="s">
        <v>12</v>
      </c>
      <c r="E74" s="49" t="s">
        <v>241</v>
      </c>
      <c r="F74" s="84">
        <v>1</v>
      </c>
      <c r="G74" s="84">
        <v>1973</v>
      </c>
      <c r="H74" s="49">
        <v>2010</v>
      </c>
      <c r="I74" s="85" t="s">
        <v>104</v>
      </c>
      <c r="J74" s="85" t="s">
        <v>104</v>
      </c>
      <c r="K74" s="85" t="s">
        <v>104</v>
      </c>
      <c r="L74" s="50">
        <v>6145.21</v>
      </c>
      <c r="M74" s="50">
        <v>5877.6</v>
      </c>
      <c r="N74" s="50">
        <v>5877.6</v>
      </c>
      <c r="O74" s="84">
        <v>235</v>
      </c>
      <c r="P74" s="84">
        <v>5</v>
      </c>
      <c r="Q74" s="84">
        <v>8</v>
      </c>
      <c r="R74" s="86">
        <f>VLOOKUP(A74&amp;C74,Лист1!A:F,6,0)</f>
        <v>6745539.3790199999</v>
      </c>
      <c r="S74" s="86">
        <v>0</v>
      </c>
      <c r="T74" s="86">
        <v>0</v>
      </c>
      <c r="U74" s="86">
        <v>0</v>
      </c>
      <c r="V74" s="86">
        <f t="shared" si="16"/>
        <v>6745539.3790199999</v>
      </c>
      <c r="W74" s="87">
        <f t="shared" si="17"/>
        <v>46022</v>
      </c>
    </row>
    <row r="75" spans="1:24" x14ac:dyDescent="0.25">
      <c r="A75" s="54">
        <v>5847</v>
      </c>
      <c r="B75" s="84">
        <v>59</v>
      </c>
      <c r="C75" s="61">
        <v>2025</v>
      </c>
      <c r="D75" s="49" t="s">
        <v>12</v>
      </c>
      <c r="E75" s="49" t="s">
        <v>242</v>
      </c>
      <c r="F75" s="84">
        <v>1</v>
      </c>
      <c r="G75" s="84">
        <v>1987</v>
      </c>
      <c r="H75" s="49">
        <v>2012</v>
      </c>
      <c r="I75" s="85" t="s">
        <v>104</v>
      </c>
      <c r="J75" s="85" t="s">
        <v>104</v>
      </c>
      <c r="K75" s="85" t="s">
        <v>104</v>
      </c>
      <c r="L75" s="50">
        <v>6426.1</v>
      </c>
      <c r="M75" s="50">
        <v>5570.1</v>
      </c>
      <c r="N75" s="50">
        <v>5570.1</v>
      </c>
      <c r="O75" s="84">
        <v>240</v>
      </c>
      <c r="P75" s="84">
        <v>5</v>
      </c>
      <c r="Q75" s="84">
        <v>7</v>
      </c>
      <c r="R75" s="86">
        <f>VLOOKUP(A75&amp;C75,Лист1!A:F,6,0)</f>
        <v>8350018.5407999996</v>
      </c>
      <c r="S75" s="86">
        <v>0</v>
      </c>
      <c r="T75" s="86">
        <v>0</v>
      </c>
      <c r="U75" s="86">
        <v>0</v>
      </c>
      <c r="V75" s="86">
        <f t="shared" si="16"/>
        <v>8350018.5407999996</v>
      </c>
      <c r="W75" s="87">
        <f t="shared" si="17"/>
        <v>46022</v>
      </c>
    </row>
    <row r="76" spans="1:24" x14ac:dyDescent="0.25">
      <c r="A76" s="49">
        <v>5017</v>
      </c>
      <c r="B76" s="84">
        <v>60</v>
      </c>
      <c r="C76" s="61">
        <v>2025</v>
      </c>
      <c r="D76" s="49" t="s">
        <v>12</v>
      </c>
      <c r="E76" s="49" t="s">
        <v>19</v>
      </c>
      <c r="F76" s="84">
        <v>1</v>
      </c>
      <c r="G76" s="84">
        <v>1965</v>
      </c>
      <c r="H76" s="49">
        <v>2012</v>
      </c>
      <c r="I76" s="85" t="s">
        <v>104</v>
      </c>
      <c r="J76" s="85" t="s">
        <v>104</v>
      </c>
      <c r="K76" s="85" t="s">
        <v>104</v>
      </c>
      <c r="L76" s="50">
        <v>2518.4</v>
      </c>
      <c r="M76" s="50">
        <v>1499</v>
      </c>
      <c r="N76" s="50">
        <v>1498.6</v>
      </c>
      <c r="O76" s="84">
        <v>74</v>
      </c>
      <c r="P76" s="84">
        <v>4</v>
      </c>
      <c r="Q76" s="84">
        <v>3</v>
      </c>
      <c r="R76" s="86">
        <f>VLOOKUP(A76&amp;C76,Лист1!A:F,6,0)</f>
        <v>474828.43200000003</v>
      </c>
      <c r="S76" s="86">
        <v>0</v>
      </c>
      <c r="T76" s="86">
        <v>0</v>
      </c>
      <c r="U76" s="86">
        <v>0</v>
      </c>
      <c r="V76" s="86">
        <f t="shared" si="16"/>
        <v>474828.43200000003</v>
      </c>
      <c r="W76" s="87">
        <f t="shared" si="17"/>
        <v>46022</v>
      </c>
      <c r="X76" s="53"/>
    </row>
    <row r="77" spans="1:24" x14ac:dyDescent="0.25">
      <c r="A77" s="49">
        <v>5022</v>
      </c>
      <c r="B77" s="84">
        <v>61</v>
      </c>
      <c r="C77" s="61">
        <v>2025</v>
      </c>
      <c r="D77" s="49" t="s">
        <v>12</v>
      </c>
      <c r="E77" s="49" t="s">
        <v>20</v>
      </c>
      <c r="F77" s="84">
        <v>1</v>
      </c>
      <c r="G77" s="84">
        <v>1964</v>
      </c>
      <c r="H77" s="49">
        <v>2010</v>
      </c>
      <c r="I77" s="85" t="s">
        <v>104</v>
      </c>
      <c r="J77" s="85" t="s">
        <v>104</v>
      </c>
      <c r="K77" s="85" t="s">
        <v>104</v>
      </c>
      <c r="L77" s="50">
        <v>2797.2</v>
      </c>
      <c r="M77" s="50">
        <v>2527.1</v>
      </c>
      <c r="N77" s="50">
        <v>2527.1</v>
      </c>
      <c r="O77" s="84">
        <v>81</v>
      </c>
      <c r="P77" s="84">
        <v>5</v>
      </c>
      <c r="Q77" s="84">
        <v>3</v>
      </c>
      <c r="R77" s="86">
        <f>VLOOKUP(A77&amp;C77,Лист1!A:F,6,0)</f>
        <v>913502.36819999991</v>
      </c>
      <c r="S77" s="86">
        <v>0</v>
      </c>
      <c r="T77" s="86">
        <v>0</v>
      </c>
      <c r="U77" s="86">
        <v>0</v>
      </c>
      <c r="V77" s="86">
        <f t="shared" si="16"/>
        <v>913502.36819999991</v>
      </c>
      <c r="W77" s="87">
        <f t="shared" si="17"/>
        <v>46022</v>
      </c>
    </row>
    <row r="78" spans="1:24" x14ac:dyDescent="0.25">
      <c r="A78" s="49">
        <v>5023</v>
      </c>
      <c r="B78" s="54">
        <v>62</v>
      </c>
      <c r="C78" s="61">
        <v>2025</v>
      </c>
      <c r="D78" s="49" t="s">
        <v>12</v>
      </c>
      <c r="E78" s="49" t="s">
        <v>21</v>
      </c>
      <c r="F78" s="84">
        <v>1</v>
      </c>
      <c r="G78" s="84">
        <v>1966</v>
      </c>
      <c r="H78" s="49">
        <v>2012</v>
      </c>
      <c r="I78" s="85" t="s">
        <v>104</v>
      </c>
      <c r="J78" s="85" t="s">
        <v>104</v>
      </c>
      <c r="K78" s="85" t="s">
        <v>104</v>
      </c>
      <c r="L78" s="50">
        <v>2552.6999999999998</v>
      </c>
      <c r="M78" s="50">
        <v>2005.3</v>
      </c>
      <c r="N78" s="50">
        <v>2005</v>
      </c>
      <c r="O78" s="84">
        <v>48</v>
      </c>
      <c r="P78" s="84">
        <v>4</v>
      </c>
      <c r="Q78" s="84">
        <v>3</v>
      </c>
      <c r="R78" s="86">
        <f>VLOOKUP(A78&amp;C78,Лист1!A:F,6,0)</f>
        <v>8421259.148</v>
      </c>
      <c r="S78" s="86">
        <v>0</v>
      </c>
      <c r="T78" s="86">
        <v>0</v>
      </c>
      <c r="U78" s="86">
        <v>0</v>
      </c>
      <c r="V78" s="86">
        <f t="shared" si="16"/>
        <v>8421259.148</v>
      </c>
      <c r="W78" s="87">
        <f t="shared" si="17"/>
        <v>46022</v>
      </c>
    </row>
    <row r="79" spans="1:24" x14ac:dyDescent="0.25">
      <c r="A79" s="49">
        <v>5025</v>
      </c>
      <c r="B79" s="84">
        <v>63</v>
      </c>
      <c r="C79" s="61">
        <v>2025</v>
      </c>
      <c r="D79" s="49" t="s">
        <v>12</v>
      </c>
      <c r="E79" s="49" t="s">
        <v>22</v>
      </c>
      <c r="F79" s="84">
        <v>1</v>
      </c>
      <c r="G79" s="84">
        <v>1966</v>
      </c>
      <c r="H79" s="49">
        <v>2010</v>
      </c>
      <c r="I79" s="85" t="s">
        <v>104</v>
      </c>
      <c r="J79" s="85" t="s">
        <v>104</v>
      </c>
      <c r="K79" s="85" t="s">
        <v>104</v>
      </c>
      <c r="L79" s="50">
        <v>2552.6999999999998</v>
      </c>
      <c r="M79" s="50">
        <v>2005</v>
      </c>
      <c r="N79" s="50">
        <v>2005.3</v>
      </c>
      <c r="O79" s="84">
        <v>360</v>
      </c>
      <c r="P79" s="84">
        <v>4</v>
      </c>
      <c r="Q79" s="84">
        <v>3</v>
      </c>
      <c r="R79" s="86">
        <f>VLOOKUP(A79&amp;C79,Лист1!A:F,6,0)</f>
        <v>3420464.32</v>
      </c>
      <c r="S79" s="86">
        <v>0</v>
      </c>
      <c r="T79" s="86">
        <v>0</v>
      </c>
      <c r="U79" s="86">
        <v>0</v>
      </c>
      <c r="V79" s="86">
        <f t="shared" si="16"/>
        <v>3420464.32</v>
      </c>
      <c r="W79" s="87">
        <f t="shared" si="17"/>
        <v>46022</v>
      </c>
    </row>
    <row r="80" spans="1:24" x14ac:dyDescent="0.25">
      <c r="A80" s="49">
        <v>9391</v>
      </c>
      <c r="B80" s="54">
        <v>64</v>
      </c>
      <c r="C80" s="61">
        <v>2025</v>
      </c>
      <c r="D80" s="49" t="s">
        <v>12</v>
      </c>
      <c r="E80" s="49" t="s">
        <v>43</v>
      </c>
      <c r="F80" s="84">
        <v>1</v>
      </c>
      <c r="G80" s="84">
        <v>1965</v>
      </c>
      <c r="H80" s="49">
        <v>2011</v>
      </c>
      <c r="I80" s="85" t="s">
        <v>104</v>
      </c>
      <c r="J80" s="85" t="s">
        <v>104</v>
      </c>
      <c r="K80" s="85" t="s">
        <v>104</v>
      </c>
      <c r="L80" s="50">
        <v>1996.3</v>
      </c>
      <c r="M80" s="50">
        <v>1511</v>
      </c>
      <c r="N80" s="50">
        <v>1511.2</v>
      </c>
      <c r="O80" s="84">
        <v>69</v>
      </c>
      <c r="P80" s="84">
        <v>4</v>
      </c>
      <c r="Q80" s="84">
        <v>3</v>
      </c>
      <c r="R80" s="86">
        <f>VLOOKUP(A80&amp;C80,Лист1!A:F,6,0)</f>
        <v>3691309.9794000001</v>
      </c>
      <c r="S80" s="86">
        <v>0</v>
      </c>
      <c r="T80" s="86">
        <v>0</v>
      </c>
      <c r="U80" s="86">
        <v>0</v>
      </c>
      <c r="V80" s="86">
        <f t="shared" si="16"/>
        <v>3691309.9794000001</v>
      </c>
      <c r="W80" s="87">
        <f t="shared" si="17"/>
        <v>46022</v>
      </c>
    </row>
    <row r="81" spans="1:24" x14ac:dyDescent="0.25">
      <c r="A81" s="49">
        <v>5028</v>
      </c>
      <c r="B81" s="84">
        <v>65</v>
      </c>
      <c r="C81" s="61">
        <v>2025</v>
      </c>
      <c r="D81" s="49" t="s">
        <v>12</v>
      </c>
      <c r="E81" s="49" t="s">
        <v>23</v>
      </c>
      <c r="F81" s="84">
        <v>1</v>
      </c>
      <c r="G81" s="84">
        <v>1964</v>
      </c>
      <c r="H81" s="49">
        <v>2018</v>
      </c>
      <c r="I81" s="85" t="s">
        <v>104</v>
      </c>
      <c r="J81" s="85" t="s">
        <v>104</v>
      </c>
      <c r="K81" s="85" t="s">
        <v>104</v>
      </c>
      <c r="L81" s="50">
        <v>2462.1</v>
      </c>
      <c r="M81" s="50">
        <v>2051</v>
      </c>
      <c r="N81" s="50">
        <v>2007.8</v>
      </c>
      <c r="O81" s="84">
        <v>69</v>
      </c>
      <c r="P81" s="84">
        <v>4</v>
      </c>
      <c r="Q81" s="84">
        <v>3</v>
      </c>
      <c r="R81" s="86">
        <f>VLOOKUP(A81&amp;C81,Лист1!A:F,6,0)</f>
        <v>3881895.8653199999</v>
      </c>
      <c r="S81" s="86">
        <v>0</v>
      </c>
      <c r="T81" s="86">
        <v>0</v>
      </c>
      <c r="U81" s="86">
        <v>0</v>
      </c>
      <c r="V81" s="86">
        <f t="shared" si="16"/>
        <v>3881895.8653199999</v>
      </c>
      <c r="W81" s="87">
        <f t="shared" si="17"/>
        <v>46022</v>
      </c>
    </row>
    <row r="82" spans="1:24" x14ac:dyDescent="0.25">
      <c r="A82" s="49">
        <v>5029</v>
      </c>
      <c r="B82" s="54">
        <v>66</v>
      </c>
      <c r="C82" s="61">
        <v>2025</v>
      </c>
      <c r="D82" s="49" t="s">
        <v>12</v>
      </c>
      <c r="E82" s="49" t="s">
        <v>103</v>
      </c>
      <c r="F82" s="84">
        <v>1</v>
      </c>
      <c r="G82" s="84">
        <v>1967</v>
      </c>
      <c r="H82" s="49">
        <v>2010</v>
      </c>
      <c r="I82" s="85" t="s">
        <v>104</v>
      </c>
      <c r="J82" s="85" t="s">
        <v>104</v>
      </c>
      <c r="K82" s="85" t="s">
        <v>104</v>
      </c>
      <c r="L82" s="50">
        <v>2516.1999999999998</v>
      </c>
      <c r="M82" s="50">
        <v>2037</v>
      </c>
      <c r="N82" s="50">
        <v>2037.3</v>
      </c>
      <c r="O82" s="84">
        <v>200</v>
      </c>
      <c r="P82" s="84">
        <v>4</v>
      </c>
      <c r="Q82" s="84">
        <v>3</v>
      </c>
      <c r="R82" s="86">
        <f>VLOOKUP(A82&amp;C82,Лист1!A:F,6,0)</f>
        <v>3291190.8289999999</v>
      </c>
      <c r="S82" s="86">
        <v>0</v>
      </c>
      <c r="T82" s="86">
        <v>0</v>
      </c>
      <c r="U82" s="86">
        <v>0</v>
      </c>
      <c r="V82" s="86">
        <f t="shared" si="16"/>
        <v>3291190.8289999999</v>
      </c>
      <c r="W82" s="87">
        <f t="shared" si="17"/>
        <v>46022</v>
      </c>
    </row>
    <row r="83" spans="1:24" x14ac:dyDescent="0.25">
      <c r="A83" s="49">
        <v>5031</v>
      </c>
      <c r="B83" s="84">
        <v>67</v>
      </c>
      <c r="C83" s="61">
        <v>2025</v>
      </c>
      <c r="D83" s="49" t="s">
        <v>12</v>
      </c>
      <c r="E83" s="49" t="s">
        <v>24</v>
      </c>
      <c r="F83" s="84">
        <v>1</v>
      </c>
      <c r="G83" s="84">
        <v>1968</v>
      </c>
      <c r="H83" s="49">
        <v>2010</v>
      </c>
      <c r="I83" s="85" t="s">
        <v>104</v>
      </c>
      <c r="J83" s="85" t="s">
        <v>104</v>
      </c>
      <c r="K83" s="85" t="s">
        <v>104</v>
      </c>
      <c r="L83" s="50">
        <v>3825.6</v>
      </c>
      <c r="M83" s="50">
        <v>3181</v>
      </c>
      <c r="N83" s="50">
        <v>3181</v>
      </c>
      <c r="O83" s="84">
        <v>210</v>
      </c>
      <c r="P83" s="84">
        <v>5</v>
      </c>
      <c r="Q83" s="84">
        <v>4</v>
      </c>
      <c r="R83" s="86">
        <f>VLOOKUP(A83&amp;C83,Лист1!A:F,6,0)</f>
        <v>4766474.4325999999</v>
      </c>
      <c r="S83" s="86">
        <v>0</v>
      </c>
      <c r="T83" s="86">
        <v>0</v>
      </c>
      <c r="U83" s="86">
        <v>0</v>
      </c>
      <c r="V83" s="86">
        <f t="shared" si="16"/>
        <v>4766474.4325999999</v>
      </c>
      <c r="W83" s="87">
        <f t="shared" si="17"/>
        <v>46022</v>
      </c>
    </row>
    <row r="84" spans="1:24" x14ac:dyDescent="0.25">
      <c r="A84" s="49">
        <v>5032</v>
      </c>
      <c r="B84" s="54">
        <v>68</v>
      </c>
      <c r="C84" s="61">
        <v>2025</v>
      </c>
      <c r="D84" s="49" t="s">
        <v>12</v>
      </c>
      <c r="E84" s="49" t="s">
        <v>197</v>
      </c>
      <c r="F84" s="84">
        <v>1</v>
      </c>
      <c r="G84" s="84">
        <v>1970</v>
      </c>
      <c r="H84" s="49">
        <v>2010</v>
      </c>
      <c r="I84" s="85" t="s">
        <v>104</v>
      </c>
      <c r="J84" s="85" t="s">
        <v>104</v>
      </c>
      <c r="K84" s="85" t="s">
        <v>104</v>
      </c>
      <c r="L84" s="50">
        <v>4242.6000000000004</v>
      </c>
      <c r="M84" s="50">
        <v>3120</v>
      </c>
      <c r="N84" s="50">
        <v>3058.4</v>
      </c>
      <c r="O84" s="84">
        <v>210</v>
      </c>
      <c r="P84" s="84">
        <v>5</v>
      </c>
      <c r="Q84" s="84">
        <v>4</v>
      </c>
      <c r="R84" s="86">
        <f>VLOOKUP(A84&amp;C84,Лист1!A:F,6,0)</f>
        <v>2878728.0595999998</v>
      </c>
      <c r="S84" s="86">
        <v>0</v>
      </c>
      <c r="T84" s="86">
        <v>0</v>
      </c>
      <c r="U84" s="86">
        <v>0</v>
      </c>
      <c r="V84" s="86">
        <f t="shared" si="16"/>
        <v>2878728.0595999998</v>
      </c>
      <c r="W84" s="87">
        <f t="shared" si="17"/>
        <v>46022</v>
      </c>
    </row>
    <row r="85" spans="1:24" x14ac:dyDescent="0.25">
      <c r="A85" s="49">
        <v>5034</v>
      </c>
      <c r="B85" s="54">
        <v>69</v>
      </c>
      <c r="C85" s="61">
        <v>2025</v>
      </c>
      <c r="D85" s="49" t="s">
        <v>12</v>
      </c>
      <c r="E85" s="49" t="s">
        <v>25</v>
      </c>
      <c r="F85" s="84">
        <v>1</v>
      </c>
      <c r="G85" s="84">
        <v>1965</v>
      </c>
      <c r="H85" s="49">
        <v>2012</v>
      </c>
      <c r="I85" s="85" t="s">
        <v>104</v>
      </c>
      <c r="J85" s="85" t="s">
        <v>104</v>
      </c>
      <c r="K85" s="85" t="s">
        <v>104</v>
      </c>
      <c r="L85" s="50">
        <v>3859.4</v>
      </c>
      <c r="M85" s="50">
        <v>1999</v>
      </c>
      <c r="N85" s="50">
        <v>1956.3</v>
      </c>
      <c r="O85" s="84">
        <v>84</v>
      </c>
      <c r="P85" s="84">
        <v>5</v>
      </c>
      <c r="Q85" s="84">
        <v>3</v>
      </c>
      <c r="R85" s="86">
        <f>VLOOKUP(A85&amp;C85,Лист1!A:F,6,0)</f>
        <v>657454.75199999998</v>
      </c>
      <c r="S85" s="86">
        <v>0</v>
      </c>
      <c r="T85" s="86">
        <v>0</v>
      </c>
      <c r="U85" s="86">
        <v>0</v>
      </c>
      <c r="V85" s="86">
        <f t="shared" si="16"/>
        <v>657454.75199999998</v>
      </c>
      <c r="W85" s="87">
        <f t="shared" si="17"/>
        <v>46022</v>
      </c>
      <c r="X85" s="53"/>
    </row>
    <row r="86" spans="1:24" x14ac:dyDescent="0.25">
      <c r="A86" s="49">
        <v>5035</v>
      </c>
      <c r="B86" s="84">
        <v>70</v>
      </c>
      <c r="C86" s="61">
        <v>2025</v>
      </c>
      <c r="D86" s="49" t="s">
        <v>12</v>
      </c>
      <c r="E86" s="49" t="s">
        <v>117</v>
      </c>
      <c r="F86" s="84">
        <v>1</v>
      </c>
      <c r="G86" s="84">
        <v>1971</v>
      </c>
      <c r="H86" s="49">
        <v>2010</v>
      </c>
      <c r="I86" s="85" t="s">
        <v>104</v>
      </c>
      <c r="J86" s="85" t="s">
        <v>104</v>
      </c>
      <c r="K86" s="85" t="s">
        <v>104</v>
      </c>
      <c r="L86" s="50">
        <v>2607.9</v>
      </c>
      <c r="M86" s="50">
        <v>2069</v>
      </c>
      <c r="N86" s="50">
        <v>2009.7</v>
      </c>
      <c r="O86" s="84">
        <v>48</v>
      </c>
      <c r="P86" s="84">
        <v>4</v>
      </c>
      <c r="Q86" s="84">
        <v>3</v>
      </c>
      <c r="R86" s="86">
        <f>VLOOKUP(A86&amp;C86,Лист1!A:F,6,0)</f>
        <v>7047716.1770000001</v>
      </c>
      <c r="S86" s="86">
        <v>0</v>
      </c>
      <c r="T86" s="86">
        <v>0</v>
      </c>
      <c r="U86" s="86">
        <v>0</v>
      </c>
      <c r="V86" s="86">
        <f t="shared" si="16"/>
        <v>7047716.1770000001</v>
      </c>
      <c r="W86" s="87">
        <f t="shared" si="17"/>
        <v>46022</v>
      </c>
    </row>
    <row r="87" spans="1:24" x14ac:dyDescent="0.25">
      <c r="A87" s="49">
        <v>5036</v>
      </c>
      <c r="B87" s="54">
        <v>71</v>
      </c>
      <c r="C87" s="61">
        <v>2025</v>
      </c>
      <c r="D87" s="49" t="s">
        <v>12</v>
      </c>
      <c r="E87" s="49" t="s">
        <v>26</v>
      </c>
      <c r="F87" s="84">
        <v>1</v>
      </c>
      <c r="G87" s="84">
        <v>1966</v>
      </c>
      <c r="H87" s="49">
        <v>2011</v>
      </c>
      <c r="I87" s="85" t="s">
        <v>104</v>
      </c>
      <c r="J87" s="85" t="s">
        <v>104</v>
      </c>
      <c r="K87" s="85" t="s">
        <v>104</v>
      </c>
      <c r="L87" s="50">
        <v>2753.1</v>
      </c>
      <c r="M87" s="50">
        <v>2528</v>
      </c>
      <c r="N87" s="50">
        <v>2528</v>
      </c>
      <c r="O87" s="84">
        <v>85</v>
      </c>
      <c r="P87" s="84">
        <v>5</v>
      </c>
      <c r="Q87" s="84">
        <v>3</v>
      </c>
      <c r="R87" s="86">
        <f>VLOOKUP(A87&amp;C87,Лист1!A:F,6,0)</f>
        <v>2192079.6528000003</v>
      </c>
      <c r="S87" s="86">
        <v>0</v>
      </c>
      <c r="T87" s="86">
        <v>0</v>
      </c>
      <c r="U87" s="86">
        <v>0</v>
      </c>
      <c r="V87" s="86">
        <f t="shared" si="16"/>
        <v>2192079.6528000003</v>
      </c>
      <c r="W87" s="87">
        <f t="shared" si="17"/>
        <v>46022</v>
      </c>
    </row>
    <row r="88" spans="1:24" x14ac:dyDescent="0.25">
      <c r="A88" s="49">
        <v>5037</v>
      </c>
      <c r="B88" s="84">
        <v>74</v>
      </c>
      <c r="C88" s="61">
        <v>2025</v>
      </c>
      <c r="D88" s="49" t="s">
        <v>12</v>
      </c>
      <c r="E88" s="49" t="s">
        <v>27</v>
      </c>
      <c r="F88" s="84">
        <v>1</v>
      </c>
      <c r="G88" s="84">
        <v>1967</v>
      </c>
      <c r="H88" s="49">
        <v>2012</v>
      </c>
      <c r="I88" s="85" t="s">
        <v>104</v>
      </c>
      <c r="J88" s="85" t="s">
        <v>104</v>
      </c>
      <c r="K88" s="85" t="s">
        <v>104</v>
      </c>
      <c r="L88" s="50">
        <v>2831.9</v>
      </c>
      <c r="M88" s="50">
        <v>2504</v>
      </c>
      <c r="N88" s="50">
        <v>2461.3000000000002</v>
      </c>
      <c r="O88" s="84">
        <v>60</v>
      </c>
      <c r="P88" s="84">
        <v>5</v>
      </c>
      <c r="Q88" s="84">
        <v>3</v>
      </c>
      <c r="R88" s="86">
        <f>VLOOKUP(A88&amp;C88,Лист1!A:F,6,0)</f>
        <v>4630952.0164000001</v>
      </c>
      <c r="S88" s="86">
        <v>0</v>
      </c>
      <c r="T88" s="86">
        <v>0</v>
      </c>
      <c r="U88" s="86">
        <v>0</v>
      </c>
      <c r="V88" s="86">
        <f t="shared" si="16"/>
        <v>4630952.0164000001</v>
      </c>
      <c r="W88" s="87">
        <f t="shared" si="17"/>
        <v>46022</v>
      </c>
    </row>
    <row r="89" spans="1:24" x14ac:dyDescent="0.25">
      <c r="A89" s="49">
        <v>5038</v>
      </c>
      <c r="B89" s="84">
        <v>72</v>
      </c>
      <c r="C89" s="61">
        <v>2025</v>
      </c>
      <c r="D89" s="49" t="s">
        <v>12</v>
      </c>
      <c r="E89" s="49" t="s">
        <v>198</v>
      </c>
      <c r="F89" s="84">
        <v>1</v>
      </c>
      <c r="G89" s="84">
        <v>1966</v>
      </c>
      <c r="H89" s="49">
        <v>2012</v>
      </c>
      <c r="I89" s="85" t="s">
        <v>104</v>
      </c>
      <c r="J89" s="85" t="s">
        <v>104</v>
      </c>
      <c r="K89" s="85" t="s">
        <v>104</v>
      </c>
      <c r="L89" s="50">
        <v>3752.3</v>
      </c>
      <c r="M89" s="50">
        <v>3124</v>
      </c>
      <c r="N89" s="50">
        <v>3124.3</v>
      </c>
      <c r="O89" s="84">
        <v>210</v>
      </c>
      <c r="P89" s="84">
        <v>5</v>
      </c>
      <c r="Q89" s="84">
        <v>4</v>
      </c>
      <c r="R89" s="86">
        <f>VLOOKUP(A89&amp;C89,Лист1!A:F,6,0)</f>
        <v>698527.28879999998</v>
      </c>
      <c r="S89" s="86">
        <v>0</v>
      </c>
      <c r="T89" s="86">
        <v>0</v>
      </c>
      <c r="U89" s="86">
        <v>0</v>
      </c>
      <c r="V89" s="86">
        <f t="shared" si="16"/>
        <v>698527.28879999998</v>
      </c>
      <c r="W89" s="87">
        <f t="shared" si="17"/>
        <v>46022</v>
      </c>
    </row>
    <row r="90" spans="1:24" x14ac:dyDescent="0.25">
      <c r="A90" s="49">
        <v>5039</v>
      </c>
      <c r="B90" s="54">
        <v>73</v>
      </c>
      <c r="C90" s="61">
        <v>2025</v>
      </c>
      <c r="D90" s="49" t="s">
        <v>12</v>
      </c>
      <c r="E90" s="49" t="s">
        <v>199</v>
      </c>
      <c r="F90" s="84">
        <v>1</v>
      </c>
      <c r="G90" s="84">
        <v>1996</v>
      </c>
      <c r="H90" s="49">
        <v>2012</v>
      </c>
      <c r="I90" s="85" t="s">
        <v>104</v>
      </c>
      <c r="J90" s="85" t="s">
        <v>104</v>
      </c>
      <c r="K90" s="85" t="s">
        <v>104</v>
      </c>
      <c r="L90" s="50">
        <v>3304.2</v>
      </c>
      <c r="M90" s="50">
        <v>2668</v>
      </c>
      <c r="N90" s="50">
        <v>2667.6</v>
      </c>
      <c r="O90" s="84">
        <v>230</v>
      </c>
      <c r="P90" s="84">
        <v>5</v>
      </c>
      <c r="Q90" s="84">
        <v>4</v>
      </c>
      <c r="R90" s="86">
        <f>VLOOKUP(A90&amp;C90,Лист1!A:F,6,0)</f>
        <v>730505.28</v>
      </c>
      <c r="S90" s="86">
        <v>0</v>
      </c>
      <c r="T90" s="86">
        <v>0</v>
      </c>
      <c r="U90" s="86">
        <v>0</v>
      </c>
      <c r="V90" s="86">
        <f t="shared" si="16"/>
        <v>730505.28</v>
      </c>
      <c r="W90" s="87">
        <f t="shared" si="17"/>
        <v>46022</v>
      </c>
    </row>
    <row r="91" spans="1:24" x14ac:dyDescent="0.25">
      <c r="A91" s="49">
        <v>5040</v>
      </c>
      <c r="B91" s="54">
        <v>75</v>
      </c>
      <c r="C91" s="61">
        <v>2025</v>
      </c>
      <c r="D91" s="49" t="s">
        <v>12</v>
      </c>
      <c r="E91" s="49" t="s">
        <v>137</v>
      </c>
      <c r="F91" s="84">
        <v>1</v>
      </c>
      <c r="G91" s="84">
        <v>1972</v>
      </c>
      <c r="H91" s="49">
        <v>2012</v>
      </c>
      <c r="I91" s="85" t="s">
        <v>104</v>
      </c>
      <c r="J91" s="85" t="s">
        <v>104</v>
      </c>
      <c r="K91" s="85" t="s">
        <v>104</v>
      </c>
      <c r="L91" s="50">
        <v>4065.6</v>
      </c>
      <c r="M91" s="50">
        <v>3121</v>
      </c>
      <c r="N91" s="50">
        <v>3091.6</v>
      </c>
      <c r="O91" s="84">
        <v>210</v>
      </c>
      <c r="P91" s="84">
        <v>5</v>
      </c>
      <c r="Q91" s="84">
        <v>4</v>
      </c>
      <c r="R91" s="86">
        <f>VLOOKUP(A91&amp;C91,Лист1!A:F,6,0)</f>
        <v>6895859.5319999997</v>
      </c>
      <c r="S91" s="86">
        <v>0</v>
      </c>
      <c r="T91" s="86">
        <v>0</v>
      </c>
      <c r="U91" s="86">
        <v>0</v>
      </c>
      <c r="V91" s="86">
        <f t="shared" si="16"/>
        <v>6895859.5319999997</v>
      </c>
      <c r="W91" s="87">
        <f t="shared" si="17"/>
        <v>46022</v>
      </c>
    </row>
    <row r="92" spans="1:24" x14ac:dyDescent="0.25">
      <c r="A92" s="49">
        <v>5041</v>
      </c>
      <c r="B92" s="54">
        <v>76</v>
      </c>
      <c r="C92" s="61">
        <v>2025</v>
      </c>
      <c r="D92" s="49" t="s">
        <v>12</v>
      </c>
      <c r="E92" s="49" t="s">
        <v>28</v>
      </c>
      <c r="F92" s="84">
        <v>1</v>
      </c>
      <c r="G92" s="84">
        <v>1969</v>
      </c>
      <c r="H92" s="49">
        <v>2010</v>
      </c>
      <c r="I92" s="85" t="s">
        <v>104</v>
      </c>
      <c r="J92" s="85" t="s">
        <v>104</v>
      </c>
      <c r="K92" s="85" t="s">
        <v>104</v>
      </c>
      <c r="L92" s="50">
        <v>4220.2</v>
      </c>
      <c r="M92" s="50">
        <v>3357</v>
      </c>
      <c r="N92" s="50">
        <v>2536</v>
      </c>
      <c r="O92" s="84">
        <v>62</v>
      </c>
      <c r="P92" s="84">
        <v>5</v>
      </c>
      <c r="Q92" s="84">
        <v>4</v>
      </c>
      <c r="R92" s="86">
        <f>VLOOKUP(A92&amp;C92,Лист1!A:F,6,0)</f>
        <v>2287413.0432000002</v>
      </c>
      <c r="S92" s="86">
        <v>0</v>
      </c>
      <c r="T92" s="86">
        <v>0</v>
      </c>
      <c r="U92" s="86">
        <v>0</v>
      </c>
      <c r="V92" s="86">
        <f t="shared" si="16"/>
        <v>2287413.0432000002</v>
      </c>
      <c r="W92" s="87">
        <f t="shared" si="17"/>
        <v>46022</v>
      </c>
    </row>
    <row r="93" spans="1:24" x14ac:dyDescent="0.25">
      <c r="A93" s="49">
        <v>5042</v>
      </c>
      <c r="B93" s="84">
        <v>77</v>
      </c>
      <c r="C93" s="61">
        <v>2025</v>
      </c>
      <c r="D93" s="49" t="s">
        <v>12</v>
      </c>
      <c r="E93" s="49" t="s">
        <v>188</v>
      </c>
      <c r="F93" s="84">
        <v>1</v>
      </c>
      <c r="G93" s="84">
        <v>1972</v>
      </c>
      <c r="H93" s="49">
        <v>2012</v>
      </c>
      <c r="I93" s="85" t="s">
        <v>104</v>
      </c>
      <c r="J93" s="85" t="s">
        <v>104</v>
      </c>
      <c r="K93" s="85" t="s">
        <v>104</v>
      </c>
      <c r="L93" s="50">
        <v>3744.9</v>
      </c>
      <c r="M93" s="50">
        <v>3110</v>
      </c>
      <c r="N93" s="50">
        <v>3110</v>
      </c>
      <c r="O93" s="84">
        <v>70</v>
      </c>
      <c r="P93" s="84">
        <v>5</v>
      </c>
      <c r="Q93" s="84">
        <v>4</v>
      </c>
      <c r="R93" s="86">
        <f>VLOOKUP(A93&amp;C93,Лист1!A:F,6,0)</f>
        <v>13896970.248399999</v>
      </c>
      <c r="S93" s="86">
        <v>0</v>
      </c>
      <c r="T93" s="86">
        <v>0</v>
      </c>
      <c r="U93" s="86">
        <v>0</v>
      </c>
      <c r="V93" s="86">
        <f t="shared" si="16"/>
        <v>13896970.248399999</v>
      </c>
      <c r="W93" s="87">
        <f t="shared" si="17"/>
        <v>46022</v>
      </c>
    </row>
    <row r="94" spans="1:24" x14ac:dyDescent="0.25">
      <c r="A94" s="49">
        <v>5043</v>
      </c>
      <c r="B94" s="54">
        <v>78</v>
      </c>
      <c r="C94" s="61">
        <v>2025</v>
      </c>
      <c r="D94" s="49" t="s">
        <v>12</v>
      </c>
      <c r="E94" s="49" t="s">
        <v>156</v>
      </c>
      <c r="F94" s="84">
        <v>1</v>
      </c>
      <c r="G94" s="84">
        <v>1970</v>
      </c>
      <c r="H94" s="49">
        <v>2013</v>
      </c>
      <c r="I94" s="85" t="s">
        <v>104</v>
      </c>
      <c r="J94" s="85" t="s">
        <v>104</v>
      </c>
      <c r="K94" s="85" t="s">
        <v>104</v>
      </c>
      <c r="L94" s="50">
        <v>3732.3</v>
      </c>
      <c r="M94" s="50">
        <v>2863</v>
      </c>
      <c r="N94" s="50">
        <v>2862.8</v>
      </c>
      <c r="O94" s="84">
        <v>240</v>
      </c>
      <c r="P94" s="84">
        <v>5</v>
      </c>
      <c r="Q94" s="84">
        <v>4</v>
      </c>
      <c r="R94" s="86">
        <f>VLOOKUP(A94&amp;C94,Лист1!A:F,6,0)</f>
        <v>17776041.125599999</v>
      </c>
      <c r="S94" s="86">
        <v>0</v>
      </c>
      <c r="T94" s="86">
        <v>0</v>
      </c>
      <c r="U94" s="86">
        <v>0</v>
      </c>
      <c r="V94" s="86">
        <f t="shared" si="16"/>
        <v>17776041.125599999</v>
      </c>
      <c r="W94" s="87">
        <f t="shared" si="17"/>
        <v>46022</v>
      </c>
    </row>
    <row r="95" spans="1:24" x14ac:dyDescent="0.25">
      <c r="A95" s="49">
        <v>5047</v>
      </c>
      <c r="B95" s="84">
        <v>79</v>
      </c>
      <c r="C95" s="61">
        <v>2025</v>
      </c>
      <c r="D95" s="49" t="s">
        <v>12</v>
      </c>
      <c r="E95" s="49" t="s">
        <v>157</v>
      </c>
      <c r="F95" s="84">
        <v>1</v>
      </c>
      <c r="G95" s="84">
        <v>1950</v>
      </c>
      <c r="H95" s="49">
        <v>2013</v>
      </c>
      <c r="I95" s="85" t="s">
        <v>104</v>
      </c>
      <c r="J95" s="85" t="s">
        <v>104</v>
      </c>
      <c r="K95" s="85" t="s">
        <v>104</v>
      </c>
      <c r="L95" s="50">
        <v>308.5</v>
      </c>
      <c r="M95" s="50">
        <v>289.10000000000002</v>
      </c>
      <c r="N95" s="50">
        <v>289.10000000000002</v>
      </c>
      <c r="O95" s="84">
        <v>11</v>
      </c>
      <c r="P95" s="84">
        <v>2</v>
      </c>
      <c r="Q95" s="84">
        <v>1</v>
      </c>
      <c r="R95" s="86">
        <f>VLOOKUP(A95&amp;C95,Лист1!A:F,6,0)</f>
        <v>972791.57400000002</v>
      </c>
      <c r="S95" s="86">
        <v>0</v>
      </c>
      <c r="T95" s="86">
        <v>0</v>
      </c>
      <c r="U95" s="86">
        <v>0</v>
      </c>
      <c r="V95" s="86">
        <f t="shared" si="16"/>
        <v>972791.57400000002</v>
      </c>
      <c r="W95" s="87">
        <f t="shared" si="17"/>
        <v>46022</v>
      </c>
    </row>
    <row r="96" spans="1:24" x14ac:dyDescent="0.25">
      <c r="A96" s="49">
        <v>5061</v>
      </c>
      <c r="B96" s="54">
        <v>80</v>
      </c>
      <c r="C96" s="61">
        <v>2025</v>
      </c>
      <c r="D96" s="49" t="s">
        <v>12</v>
      </c>
      <c r="E96" s="49" t="s">
        <v>158</v>
      </c>
      <c r="F96" s="84">
        <v>1</v>
      </c>
      <c r="G96" s="84">
        <v>1963</v>
      </c>
      <c r="H96" s="49">
        <v>2013</v>
      </c>
      <c r="I96" s="85" t="s">
        <v>104</v>
      </c>
      <c r="J96" s="85" t="s">
        <v>104</v>
      </c>
      <c r="K96" s="85" t="s">
        <v>104</v>
      </c>
      <c r="L96" s="50">
        <v>749.7</v>
      </c>
      <c r="M96" s="50">
        <v>558.20000000000005</v>
      </c>
      <c r="N96" s="50">
        <v>558.20000000000005</v>
      </c>
      <c r="O96" s="84">
        <v>22</v>
      </c>
      <c r="P96" s="84">
        <v>3</v>
      </c>
      <c r="Q96" s="84">
        <v>1</v>
      </c>
      <c r="R96" s="86">
        <f>VLOOKUP(A96&amp;C96,Лист1!A:F,6,0)</f>
        <v>534668.27454000001</v>
      </c>
      <c r="S96" s="86">
        <v>0</v>
      </c>
      <c r="T96" s="86">
        <v>0</v>
      </c>
      <c r="U96" s="86">
        <v>0</v>
      </c>
      <c r="V96" s="86">
        <f t="shared" si="16"/>
        <v>534668.27454000001</v>
      </c>
      <c r="W96" s="87">
        <f t="shared" si="17"/>
        <v>46022</v>
      </c>
    </row>
    <row r="97" spans="1:24" x14ac:dyDescent="0.25">
      <c r="A97" s="49">
        <v>5052</v>
      </c>
      <c r="B97" s="84">
        <v>81</v>
      </c>
      <c r="C97" s="61">
        <v>2025</v>
      </c>
      <c r="D97" s="49" t="s">
        <v>12</v>
      </c>
      <c r="E97" s="49" t="s">
        <v>119</v>
      </c>
      <c r="F97" s="84">
        <v>1</v>
      </c>
      <c r="G97" s="84">
        <v>1991</v>
      </c>
      <c r="H97" s="49">
        <v>2012</v>
      </c>
      <c r="I97" s="85" t="s">
        <v>104</v>
      </c>
      <c r="J97" s="85" t="s">
        <v>104</v>
      </c>
      <c r="K97" s="85" t="s">
        <v>104</v>
      </c>
      <c r="L97" s="50">
        <v>5367.7</v>
      </c>
      <c r="M97" s="50">
        <v>5188</v>
      </c>
      <c r="N97" s="50">
        <v>5188.7</v>
      </c>
      <c r="O97" s="84">
        <v>333</v>
      </c>
      <c r="P97" s="84">
        <v>5</v>
      </c>
      <c r="Q97" s="84">
        <v>8</v>
      </c>
      <c r="R97" s="86">
        <f>VLOOKUP(A97&amp;C97,Лист1!A:F,6,0)</f>
        <v>1710232.16</v>
      </c>
      <c r="S97" s="86">
        <v>0</v>
      </c>
      <c r="T97" s="86">
        <v>0</v>
      </c>
      <c r="U97" s="86">
        <v>0</v>
      </c>
      <c r="V97" s="86">
        <f t="shared" si="16"/>
        <v>1710232.16</v>
      </c>
      <c r="W97" s="87">
        <f t="shared" si="17"/>
        <v>46022</v>
      </c>
    </row>
    <row r="98" spans="1:24" x14ac:dyDescent="0.25">
      <c r="A98" s="49">
        <v>5054</v>
      </c>
      <c r="B98" s="54">
        <v>82</v>
      </c>
      <c r="C98" s="61">
        <v>2025</v>
      </c>
      <c r="D98" s="49" t="s">
        <v>12</v>
      </c>
      <c r="E98" s="49" t="s">
        <v>200</v>
      </c>
      <c r="F98" s="84">
        <v>5</v>
      </c>
      <c r="G98" s="84">
        <v>1974</v>
      </c>
      <c r="H98" s="49">
        <v>2013</v>
      </c>
      <c r="I98" s="85" t="s">
        <v>104</v>
      </c>
      <c r="J98" s="85" t="s">
        <v>104</v>
      </c>
      <c r="K98" s="85" t="s">
        <v>104</v>
      </c>
      <c r="L98" s="50">
        <v>4331.7</v>
      </c>
      <c r="M98" s="50">
        <v>3348</v>
      </c>
      <c r="N98" s="50">
        <v>3348.2</v>
      </c>
      <c r="O98" s="84">
        <v>210</v>
      </c>
      <c r="P98" s="84">
        <v>5</v>
      </c>
      <c r="Q98" s="84">
        <v>4</v>
      </c>
      <c r="R98" s="86">
        <f>VLOOKUP(A98&amp;C98,Лист1!A:F,6,0)</f>
        <v>8023758.8672000002</v>
      </c>
      <c r="S98" s="86">
        <v>0</v>
      </c>
      <c r="T98" s="86">
        <v>0</v>
      </c>
      <c r="U98" s="86">
        <v>0</v>
      </c>
      <c r="V98" s="86">
        <f t="shared" si="16"/>
        <v>8023758.8672000002</v>
      </c>
      <c r="W98" s="87">
        <f t="shared" si="17"/>
        <v>46022</v>
      </c>
    </row>
    <row r="99" spans="1:24" x14ac:dyDescent="0.25">
      <c r="A99" s="49">
        <v>5055</v>
      </c>
      <c r="B99" s="54">
        <v>83</v>
      </c>
      <c r="C99" s="61">
        <v>2025</v>
      </c>
      <c r="D99" s="49" t="s">
        <v>12</v>
      </c>
      <c r="E99" s="49" t="s">
        <v>120</v>
      </c>
      <c r="F99" s="84">
        <v>1</v>
      </c>
      <c r="G99" s="84">
        <v>1974</v>
      </c>
      <c r="H99" s="49">
        <v>2010</v>
      </c>
      <c r="I99" s="85" t="s">
        <v>104</v>
      </c>
      <c r="J99" s="85" t="s">
        <v>104</v>
      </c>
      <c r="K99" s="85" t="s">
        <v>104</v>
      </c>
      <c r="L99" s="50">
        <v>7655</v>
      </c>
      <c r="M99" s="50">
        <v>5929</v>
      </c>
      <c r="N99" s="50">
        <v>5928.8</v>
      </c>
      <c r="O99" s="84">
        <v>387</v>
      </c>
      <c r="P99" s="84">
        <v>5</v>
      </c>
      <c r="Q99" s="84">
        <v>8</v>
      </c>
      <c r="R99" s="86">
        <f>VLOOKUP(A99&amp;C99,Лист1!A:F,6,0)</f>
        <v>7949995.4020000007</v>
      </c>
      <c r="S99" s="86">
        <v>0</v>
      </c>
      <c r="T99" s="86">
        <v>0</v>
      </c>
      <c r="U99" s="86">
        <v>0</v>
      </c>
      <c r="V99" s="86">
        <f t="shared" si="16"/>
        <v>7949995.4020000007</v>
      </c>
      <c r="W99" s="87">
        <f t="shared" si="17"/>
        <v>46022</v>
      </c>
    </row>
    <row r="100" spans="1:24" x14ac:dyDescent="0.25">
      <c r="A100" s="49">
        <v>5056</v>
      </c>
      <c r="B100" s="84">
        <v>84</v>
      </c>
      <c r="C100" s="61">
        <v>2025</v>
      </c>
      <c r="D100" s="49" t="s">
        <v>12</v>
      </c>
      <c r="E100" s="49" t="s">
        <v>118</v>
      </c>
      <c r="F100" s="84">
        <v>1</v>
      </c>
      <c r="G100" s="84">
        <v>1978</v>
      </c>
      <c r="H100" s="49">
        <v>2012</v>
      </c>
      <c r="I100" s="85" t="s">
        <v>104</v>
      </c>
      <c r="J100" s="85" t="s">
        <v>104</v>
      </c>
      <c r="K100" s="85" t="s">
        <v>104</v>
      </c>
      <c r="L100" s="50">
        <v>16437</v>
      </c>
      <c r="M100" s="50">
        <v>11207</v>
      </c>
      <c r="N100" s="50">
        <v>10778.9</v>
      </c>
      <c r="O100" s="84">
        <v>684</v>
      </c>
      <c r="P100" s="84">
        <v>5</v>
      </c>
      <c r="Q100" s="84">
        <v>14</v>
      </c>
      <c r="R100" s="86">
        <f>VLOOKUP(A100&amp;C100,Лист1!A:F,6,0)</f>
        <v>50858762.223200008</v>
      </c>
      <c r="S100" s="86">
        <v>0</v>
      </c>
      <c r="T100" s="86">
        <v>0</v>
      </c>
      <c r="U100" s="86">
        <v>0</v>
      </c>
      <c r="V100" s="86">
        <f t="shared" si="16"/>
        <v>50858762.223200008</v>
      </c>
      <c r="W100" s="87">
        <f t="shared" si="17"/>
        <v>46022</v>
      </c>
    </row>
    <row r="101" spans="1:24" x14ac:dyDescent="0.25">
      <c r="A101" s="49">
        <v>5057</v>
      </c>
      <c r="B101" s="54">
        <v>85</v>
      </c>
      <c r="C101" s="61">
        <v>2025</v>
      </c>
      <c r="D101" s="49" t="s">
        <v>12</v>
      </c>
      <c r="E101" s="49" t="s">
        <v>30</v>
      </c>
      <c r="F101" s="84">
        <v>1</v>
      </c>
      <c r="G101" s="84">
        <v>1966</v>
      </c>
      <c r="H101" s="49">
        <v>2012</v>
      </c>
      <c r="I101" s="85" t="s">
        <v>104</v>
      </c>
      <c r="J101" s="85" t="s">
        <v>104</v>
      </c>
      <c r="K101" s="85" t="s">
        <v>104</v>
      </c>
      <c r="L101" s="50">
        <v>569.6</v>
      </c>
      <c r="M101" s="50">
        <v>533.5</v>
      </c>
      <c r="N101" s="50">
        <v>533.5</v>
      </c>
      <c r="O101" s="84">
        <v>25</v>
      </c>
      <c r="P101" s="84">
        <v>3</v>
      </c>
      <c r="Q101" s="84">
        <v>1</v>
      </c>
      <c r="R101" s="86">
        <f>VLOOKUP(A101&amp;C101,Лист1!A:F,6,0)</f>
        <v>665590.20299999998</v>
      </c>
      <c r="S101" s="86">
        <v>0</v>
      </c>
      <c r="T101" s="86">
        <v>0</v>
      </c>
      <c r="U101" s="86">
        <v>0</v>
      </c>
      <c r="V101" s="86">
        <f t="shared" si="16"/>
        <v>665590.20299999998</v>
      </c>
      <c r="W101" s="87">
        <f t="shared" si="17"/>
        <v>46022</v>
      </c>
    </row>
    <row r="102" spans="1:24" x14ac:dyDescent="0.25">
      <c r="A102" s="49">
        <v>5058</v>
      </c>
      <c r="B102" s="84">
        <v>86</v>
      </c>
      <c r="C102" s="61">
        <v>2025</v>
      </c>
      <c r="D102" s="49" t="s">
        <v>12</v>
      </c>
      <c r="E102" s="49" t="s">
        <v>138</v>
      </c>
      <c r="F102" s="84">
        <v>1</v>
      </c>
      <c r="G102" s="84">
        <v>1973</v>
      </c>
      <c r="H102" s="49">
        <v>2012</v>
      </c>
      <c r="I102" s="85" t="s">
        <v>104</v>
      </c>
      <c r="J102" s="85" t="s">
        <v>104</v>
      </c>
      <c r="K102" s="85" t="s">
        <v>104</v>
      </c>
      <c r="L102" s="50">
        <v>937.7</v>
      </c>
      <c r="M102" s="50">
        <v>659.7</v>
      </c>
      <c r="N102" s="50">
        <v>659.7</v>
      </c>
      <c r="O102" s="84">
        <v>29</v>
      </c>
      <c r="P102" s="84">
        <v>3</v>
      </c>
      <c r="Q102" s="84">
        <v>2</v>
      </c>
      <c r="R102" s="86">
        <f>VLOOKUP(A102&amp;C102,Лист1!A:F,6,0)</f>
        <v>2791740.5285999998</v>
      </c>
      <c r="S102" s="86">
        <v>0</v>
      </c>
      <c r="T102" s="86">
        <v>0</v>
      </c>
      <c r="U102" s="86">
        <v>0</v>
      </c>
      <c r="V102" s="86">
        <f t="shared" si="16"/>
        <v>2791740.5285999998</v>
      </c>
      <c r="W102" s="87">
        <f t="shared" si="17"/>
        <v>46022</v>
      </c>
    </row>
    <row r="103" spans="1:24" x14ac:dyDescent="0.25">
      <c r="A103" s="49">
        <v>5051</v>
      </c>
      <c r="B103" s="54">
        <v>87</v>
      </c>
      <c r="C103" s="61">
        <v>2025</v>
      </c>
      <c r="D103" s="49" t="s">
        <v>12</v>
      </c>
      <c r="E103" s="49" t="s">
        <v>29</v>
      </c>
      <c r="F103" s="84">
        <v>1</v>
      </c>
      <c r="G103" s="84">
        <v>1964</v>
      </c>
      <c r="H103" s="49">
        <v>2011</v>
      </c>
      <c r="I103" s="85" t="s">
        <v>104</v>
      </c>
      <c r="J103" s="85" t="s">
        <v>104</v>
      </c>
      <c r="K103" s="85" t="s">
        <v>104</v>
      </c>
      <c r="L103" s="50">
        <v>852.6</v>
      </c>
      <c r="M103" s="50">
        <v>780.4</v>
      </c>
      <c r="N103" s="50">
        <v>385.9</v>
      </c>
      <c r="O103" s="84">
        <v>34</v>
      </c>
      <c r="P103" s="84">
        <v>9</v>
      </c>
      <c r="Q103" s="84">
        <v>3</v>
      </c>
      <c r="R103" s="86">
        <f>VLOOKUP(A103&amp;C103,Лист1!A:F,6,0)</f>
        <v>264118.71900000004</v>
      </c>
      <c r="S103" s="86">
        <v>0</v>
      </c>
      <c r="T103" s="86">
        <v>0</v>
      </c>
      <c r="U103" s="86">
        <v>0</v>
      </c>
      <c r="V103" s="86">
        <f t="shared" si="16"/>
        <v>264118.71900000004</v>
      </c>
      <c r="W103" s="87">
        <f t="shared" si="17"/>
        <v>46022</v>
      </c>
    </row>
    <row r="104" spans="1:24" x14ac:dyDescent="0.25">
      <c r="A104" s="54">
        <v>5064</v>
      </c>
      <c r="B104" s="84">
        <v>88</v>
      </c>
      <c r="C104" s="61">
        <v>2025</v>
      </c>
      <c r="D104" s="49" t="s">
        <v>12</v>
      </c>
      <c r="E104" s="49" t="s">
        <v>244</v>
      </c>
      <c r="F104" s="84">
        <v>1</v>
      </c>
      <c r="G104" s="84">
        <v>1994</v>
      </c>
      <c r="H104" s="49">
        <v>2010</v>
      </c>
      <c r="I104" s="85" t="s">
        <v>104</v>
      </c>
      <c r="J104" s="85" t="s">
        <v>104</v>
      </c>
      <c r="K104" s="85" t="s">
        <v>104</v>
      </c>
      <c r="L104" s="50">
        <v>7710.6</v>
      </c>
      <c r="M104" s="50">
        <v>7093.9</v>
      </c>
      <c r="N104" s="50">
        <v>7093.9</v>
      </c>
      <c r="O104" s="84">
        <v>588</v>
      </c>
      <c r="P104" s="84">
        <v>5</v>
      </c>
      <c r="Q104" s="84">
        <v>10</v>
      </c>
      <c r="R104" s="86">
        <f>VLOOKUP(A104&amp;C104,Лист1!A:F,6,0)</f>
        <v>9793616.2736000009</v>
      </c>
      <c r="S104" s="86">
        <v>0</v>
      </c>
      <c r="T104" s="86">
        <v>0</v>
      </c>
      <c r="U104" s="86">
        <v>0</v>
      </c>
      <c r="V104" s="86">
        <f t="shared" si="16"/>
        <v>9793616.2736000009</v>
      </c>
      <c r="W104" s="87">
        <f t="shared" si="17"/>
        <v>46022</v>
      </c>
    </row>
    <row r="105" spans="1:24" x14ac:dyDescent="0.25">
      <c r="A105" s="54">
        <v>5067</v>
      </c>
      <c r="B105" s="54">
        <v>89</v>
      </c>
      <c r="C105" s="61">
        <v>2025</v>
      </c>
      <c r="D105" s="49" t="s">
        <v>12</v>
      </c>
      <c r="E105" s="49" t="s">
        <v>243</v>
      </c>
      <c r="F105" s="84">
        <v>1</v>
      </c>
      <c r="G105" s="84">
        <v>1999</v>
      </c>
      <c r="H105" s="49">
        <v>2013</v>
      </c>
      <c r="I105" s="85" t="s">
        <v>104</v>
      </c>
      <c r="J105" s="85" t="s">
        <v>104</v>
      </c>
      <c r="K105" s="85" t="s">
        <v>104</v>
      </c>
      <c r="L105" s="50">
        <v>3689.4</v>
      </c>
      <c r="M105" s="50">
        <v>3004</v>
      </c>
      <c r="N105" s="50">
        <v>3004</v>
      </c>
      <c r="O105" s="84">
        <v>116</v>
      </c>
      <c r="P105" s="84">
        <v>6</v>
      </c>
      <c r="Q105" s="84">
        <v>2</v>
      </c>
      <c r="R105" s="86">
        <f>VLOOKUP(A105&amp;C105,Лист1!A:F,6,0)</f>
        <v>1539208.9439999999</v>
      </c>
      <c r="S105" s="86">
        <v>0</v>
      </c>
      <c r="T105" s="86">
        <v>0</v>
      </c>
      <c r="U105" s="86">
        <v>0</v>
      </c>
      <c r="V105" s="86">
        <f t="shared" si="16"/>
        <v>1539208.9439999999</v>
      </c>
      <c r="W105" s="87">
        <f t="shared" si="17"/>
        <v>46022</v>
      </c>
    </row>
    <row r="106" spans="1:24" x14ac:dyDescent="0.25">
      <c r="A106" s="49">
        <v>5206</v>
      </c>
      <c r="B106" s="54">
        <v>90</v>
      </c>
      <c r="C106" s="61">
        <v>2025</v>
      </c>
      <c r="D106" s="49" t="s">
        <v>12</v>
      </c>
      <c r="E106" s="49" t="s">
        <v>139</v>
      </c>
      <c r="F106" s="84">
        <v>1</v>
      </c>
      <c r="G106" s="84">
        <v>1972</v>
      </c>
      <c r="H106" s="49">
        <v>2012</v>
      </c>
      <c r="I106" s="85" t="s">
        <v>104</v>
      </c>
      <c r="J106" s="85" t="s">
        <v>104</v>
      </c>
      <c r="K106" s="85" t="s">
        <v>104</v>
      </c>
      <c r="L106" s="50">
        <v>4305.1000000000004</v>
      </c>
      <c r="M106" s="50">
        <v>2519</v>
      </c>
      <c r="N106" s="50">
        <v>2519</v>
      </c>
      <c r="O106" s="84">
        <v>192</v>
      </c>
      <c r="P106" s="84">
        <v>5</v>
      </c>
      <c r="Q106" s="84">
        <v>4</v>
      </c>
      <c r="R106" s="86">
        <f>VLOOKUP(A106&amp;C106,Лист1!A:F,6,0)</f>
        <v>14691920.761399999</v>
      </c>
      <c r="S106" s="86">
        <v>0</v>
      </c>
      <c r="T106" s="86">
        <v>0</v>
      </c>
      <c r="U106" s="86">
        <v>0</v>
      </c>
      <c r="V106" s="86">
        <f t="shared" si="16"/>
        <v>14691920.761399999</v>
      </c>
      <c r="W106" s="87">
        <f t="shared" si="17"/>
        <v>46022</v>
      </c>
    </row>
    <row r="107" spans="1:24" x14ac:dyDescent="0.25">
      <c r="A107" s="49">
        <v>5209</v>
      </c>
      <c r="B107" s="84">
        <v>91</v>
      </c>
      <c r="C107" s="61">
        <v>2025</v>
      </c>
      <c r="D107" s="49" t="s">
        <v>12</v>
      </c>
      <c r="E107" s="49" t="s">
        <v>31</v>
      </c>
      <c r="F107" s="84">
        <v>1</v>
      </c>
      <c r="G107" s="84">
        <v>1970</v>
      </c>
      <c r="H107" s="49">
        <v>2013</v>
      </c>
      <c r="I107" s="85" t="s">
        <v>104</v>
      </c>
      <c r="J107" s="85" t="s">
        <v>104</v>
      </c>
      <c r="K107" s="85" t="s">
        <v>104</v>
      </c>
      <c r="L107" s="50">
        <v>814.8</v>
      </c>
      <c r="M107" s="50">
        <v>751</v>
      </c>
      <c r="N107" s="50">
        <v>780.4</v>
      </c>
      <c r="O107" s="84">
        <v>84</v>
      </c>
      <c r="P107" s="84">
        <v>3</v>
      </c>
      <c r="Q107" s="84">
        <v>4</v>
      </c>
      <c r="R107" s="86">
        <f>VLOOKUP(A107&amp;C107,Лист1!A:F,6,0)</f>
        <v>365252.64</v>
      </c>
      <c r="S107" s="86">
        <v>0</v>
      </c>
      <c r="T107" s="86">
        <v>0</v>
      </c>
      <c r="U107" s="86">
        <v>0</v>
      </c>
      <c r="V107" s="86">
        <f t="shared" si="16"/>
        <v>365252.64</v>
      </c>
      <c r="W107" s="87">
        <f t="shared" si="17"/>
        <v>46022</v>
      </c>
    </row>
    <row r="108" spans="1:24" x14ac:dyDescent="0.25">
      <c r="A108" s="49">
        <v>5231</v>
      </c>
      <c r="B108" s="54">
        <v>92</v>
      </c>
      <c r="C108" s="61">
        <v>2025</v>
      </c>
      <c r="D108" s="49" t="s">
        <v>12</v>
      </c>
      <c r="E108" s="49" t="s">
        <v>121</v>
      </c>
      <c r="F108" s="84">
        <v>1</v>
      </c>
      <c r="G108" s="84">
        <v>1971</v>
      </c>
      <c r="H108" s="49">
        <v>2010</v>
      </c>
      <c r="I108" s="85" t="s">
        <v>104</v>
      </c>
      <c r="J108" s="85" t="s">
        <v>104</v>
      </c>
      <c r="K108" s="85" t="s">
        <v>104</v>
      </c>
      <c r="L108" s="50">
        <v>4508.3999999999996</v>
      </c>
      <c r="M108" s="50">
        <v>2473</v>
      </c>
      <c r="N108" s="50">
        <v>2472.6999999999998</v>
      </c>
      <c r="O108" s="84">
        <v>192</v>
      </c>
      <c r="P108" s="84">
        <v>5</v>
      </c>
      <c r="Q108" s="84">
        <v>4</v>
      </c>
      <c r="R108" s="86">
        <f>VLOOKUP(A108&amp;C108,Лист1!A:F,6,0)</f>
        <v>5519646.6214000005</v>
      </c>
      <c r="S108" s="86">
        <v>0</v>
      </c>
      <c r="T108" s="86">
        <v>0</v>
      </c>
      <c r="U108" s="86">
        <v>0</v>
      </c>
      <c r="V108" s="86">
        <f t="shared" si="16"/>
        <v>5519646.6214000005</v>
      </c>
      <c r="W108" s="87">
        <f t="shared" si="17"/>
        <v>46022</v>
      </c>
    </row>
    <row r="109" spans="1:24" x14ac:dyDescent="0.25">
      <c r="A109" s="49">
        <v>9396</v>
      </c>
      <c r="B109" s="84">
        <v>93</v>
      </c>
      <c r="C109" s="61">
        <v>2025</v>
      </c>
      <c r="D109" s="49" t="s">
        <v>12</v>
      </c>
      <c r="E109" s="49" t="s">
        <v>202</v>
      </c>
      <c r="F109" s="84">
        <v>1</v>
      </c>
      <c r="G109" s="84">
        <v>1975</v>
      </c>
      <c r="H109" s="49">
        <v>2013</v>
      </c>
      <c r="I109" s="85" t="s">
        <v>104</v>
      </c>
      <c r="J109" s="85" t="s">
        <v>104</v>
      </c>
      <c r="K109" s="85" t="s">
        <v>104</v>
      </c>
      <c r="L109" s="50">
        <v>1195.2</v>
      </c>
      <c r="M109" s="50">
        <v>1155</v>
      </c>
      <c r="N109" s="50">
        <v>1154.5999999999999</v>
      </c>
      <c r="O109" s="84">
        <v>18</v>
      </c>
      <c r="P109" s="84">
        <v>2</v>
      </c>
      <c r="Q109" s="84">
        <v>1</v>
      </c>
      <c r="R109" s="86">
        <f>VLOOKUP(A109&amp;C109,Лист1!A:F,6,0)</f>
        <v>2281489.9446</v>
      </c>
      <c r="S109" s="86">
        <v>0</v>
      </c>
      <c r="T109" s="86">
        <v>0</v>
      </c>
      <c r="U109" s="86">
        <v>0</v>
      </c>
      <c r="V109" s="86">
        <f t="shared" si="16"/>
        <v>2281489.9446</v>
      </c>
      <c r="W109" s="87">
        <f t="shared" si="17"/>
        <v>46022</v>
      </c>
    </row>
    <row r="110" spans="1:24" ht="15.75" x14ac:dyDescent="0.25">
      <c r="A110" s="54">
        <v>5063</v>
      </c>
      <c r="B110" s="54">
        <v>94</v>
      </c>
      <c r="C110" s="61">
        <v>2025</v>
      </c>
      <c r="D110" s="49" t="s">
        <v>12</v>
      </c>
      <c r="E110" s="56" t="s">
        <v>245</v>
      </c>
      <c r="F110" s="84">
        <v>1</v>
      </c>
      <c r="G110" s="84">
        <v>1995</v>
      </c>
      <c r="H110" s="49">
        <v>2010</v>
      </c>
      <c r="I110" s="85" t="s">
        <v>104</v>
      </c>
      <c r="J110" s="85" t="s">
        <v>104</v>
      </c>
      <c r="K110" s="85" t="s">
        <v>104</v>
      </c>
      <c r="L110" s="50">
        <v>1487.6</v>
      </c>
      <c r="M110" s="50">
        <v>1408.4</v>
      </c>
      <c r="N110" s="50">
        <v>1306.4000000000001</v>
      </c>
      <c r="O110" s="84">
        <v>49</v>
      </c>
      <c r="P110" s="84">
        <v>5</v>
      </c>
      <c r="Q110" s="84">
        <v>2</v>
      </c>
      <c r="R110" s="86">
        <f>VLOOKUP(A110&amp;C110,Лист1!A:F,6,0)</f>
        <v>2451519.7469600001</v>
      </c>
      <c r="S110" s="86">
        <v>0</v>
      </c>
      <c r="T110" s="86">
        <v>0</v>
      </c>
      <c r="U110" s="86">
        <v>0</v>
      </c>
      <c r="V110" s="86">
        <f t="shared" si="16"/>
        <v>2451519.7469600001</v>
      </c>
      <c r="W110" s="87">
        <f t="shared" si="17"/>
        <v>46022</v>
      </c>
    </row>
    <row r="111" spans="1:24" s="53" customFormat="1" x14ac:dyDescent="0.25">
      <c r="A111" s="49">
        <v>5254</v>
      </c>
      <c r="B111" s="84">
        <v>95</v>
      </c>
      <c r="C111" s="61">
        <v>2025</v>
      </c>
      <c r="D111" s="49" t="s">
        <v>12</v>
      </c>
      <c r="E111" s="49" t="s">
        <v>159</v>
      </c>
      <c r="F111" s="84">
        <v>1</v>
      </c>
      <c r="G111" s="84">
        <v>1958</v>
      </c>
      <c r="H111" s="49">
        <v>2012</v>
      </c>
      <c r="I111" s="85" t="s">
        <v>104</v>
      </c>
      <c r="J111" s="85" t="s">
        <v>104</v>
      </c>
      <c r="K111" s="85" t="s">
        <v>104</v>
      </c>
      <c r="L111" s="50">
        <v>433.8</v>
      </c>
      <c r="M111" s="50">
        <v>395.1</v>
      </c>
      <c r="N111" s="50">
        <v>395.1</v>
      </c>
      <c r="O111" s="84">
        <v>17</v>
      </c>
      <c r="P111" s="84">
        <v>2</v>
      </c>
      <c r="Q111" s="84">
        <v>1</v>
      </c>
      <c r="R111" s="86">
        <f>VLOOKUP(A111&amp;C111,Лист1!A:F,6,0)</f>
        <v>91823.86</v>
      </c>
      <c r="S111" s="86">
        <v>0</v>
      </c>
      <c r="T111" s="86">
        <v>0</v>
      </c>
      <c r="U111" s="86">
        <v>0</v>
      </c>
      <c r="V111" s="86">
        <f t="shared" si="16"/>
        <v>91823.86</v>
      </c>
      <c r="W111" s="87">
        <f t="shared" si="17"/>
        <v>46022</v>
      </c>
      <c r="X111" s="32"/>
    </row>
    <row r="112" spans="1:24" x14ac:dyDescent="0.25">
      <c r="A112" s="49">
        <v>5256</v>
      </c>
      <c r="B112" s="54">
        <v>96</v>
      </c>
      <c r="C112" s="61">
        <v>2025</v>
      </c>
      <c r="D112" s="49" t="s">
        <v>12</v>
      </c>
      <c r="E112" s="49" t="s">
        <v>160</v>
      </c>
      <c r="F112" s="84">
        <v>1</v>
      </c>
      <c r="G112" s="84">
        <v>1958</v>
      </c>
      <c r="H112" s="49">
        <v>2010</v>
      </c>
      <c r="I112" s="85" t="s">
        <v>104</v>
      </c>
      <c r="J112" s="85" t="s">
        <v>104</v>
      </c>
      <c r="K112" s="85" t="s">
        <v>104</v>
      </c>
      <c r="L112" s="50">
        <v>425.3</v>
      </c>
      <c r="M112" s="50">
        <v>383.3</v>
      </c>
      <c r="N112" s="50">
        <v>383.3</v>
      </c>
      <c r="O112" s="84">
        <v>20</v>
      </c>
      <c r="P112" s="84">
        <v>2</v>
      </c>
      <c r="Q112" s="84">
        <v>1</v>
      </c>
      <c r="R112" s="86">
        <f>VLOOKUP(A112&amp;C112,Лист1!A:F,6,0)</f>
        <v>304502.11722000001</v>
      </c>
      <c r="S112" s="86">
        <v>0</v>
      </c>
      <c r="T112" s="86">
        <v>0</v>
      </c>
      <c r="U112" s="86">
        <v>0</v>
      </c>
      <c r="V112" s="86">
        <f t="shared" si="16"/>
        <v>304502.11722000001</v>
      </c>
      <c r="W112" s="87">
        <f t="shared" si="17"/>
        <v>46022</v>
      </c>
    </row>
    <row r="113" spans="1:24" x14ac:dyDescent="0.25">
      <c r="A113" s="49">
        <v>5309</v>
      </c>
      <c r="B113" s="54">
        <v>97</v>
      </c>
      <c r="C113" s="61">
        <v>2025</v>
      </c>
      <c r="D113" s="49" t="s">
        <v>12</v>
      </c>
      <c r="E113" s="49" t="s">
        <v>161</v>
      </c>
      <c r="F113" s="84">
        <v>1</v>
      </c>
      <c r="G113" s="84">
        <v>1950</v>
      </c>
      <c r="H113" s="49">
        <v>2011</v>
      </c>
      <c r="I113" s="85" t="s">
        <v>104</v>
      </c>
      <c r="J113" s="85" t="s">
        <v>104</v>
      </c>
      <c r="K113" s="85" t="s">
        <v>104</v>
      </c>
      <c r="L113" s="50">
        <v>279.3</v>
      </c>
      <c r="M113" s="50">
        <v>254</v>
      </c>
      <c r="N113" s="50">
        <v>254</v>
      </c>
      <c r="O113" s="84">
        <v>19</v>
      </c>
      <c r="P113" s="84">
        <v>2</v>
      </c>
      <c r="Q113" s="84">
        <v>1</v>
      </c>
      <c r="R113" s="86">
        <f>VLOOKUP(A113&amp;C113,Лист1!A:F,6,0)</f>
        <v>302850.20699999999</v>
      </c>
      <c r="S113" s="86">
        <v>0</v>
      </c>
      <c r="T113" s="86">
        <v>0</v>
      </c>
      <c r="U113" s="86">
        <v>0</v>
      </c>
      <c r="V113" s="86">
        <f t="shared" si="16"/>
        <v>302850.20699999999</v>
      </c>
      <c r="W113" s="87">
        <f t="shared" si="17"/>
        <v>46022</v>
      </c>
    </row>
    <row r="114" spans="1:24" x14ac:dyDescent="0.25">
      <c r="A114" s="49">
        <v>4970</v>
      </c>
      <c r="B114" s="84">
        <v>98</v>
      </c>
      <c r="C114" s="61">
        <v>2025</v>
      </c>
      <c r="D114" s="49" t="s">
        <v>12</v>
      </c>
      <c r="E114" s="49" t="s">
        <v>140</v>
      </c>
      <c r="F114" s="84">
        <v>1</v>
      </c>
      <c r="G114" s="84">
        <v>1983</v>
      </c>
      <c r="H114" s="49">
        <v>2018</v>
      </c>
      <c r="I114" s="85" t="s">
        <v>104</v>
      </c>
      <c r="J114" s="85" t="s">
        <v>104</v>
      </c>
      <c r="K114" s="85" t="s">
        <v>104</v>
      </c>
      <c r="L114" s="50">
        <v>3669.8</v>
      </c>
      <c r="M114" s="50">
        <v>1061.7</v>
      </c>
      <c r="N114" s="50">
        <v>1005.6</v>
      </c>
      <c r="O114" s="84">
        <v>52</v>
      </c>
      <c r="P114" s="84">
        <v>4</v>
      </c>
      <c r="Q114" s="84">
        <v>2</v>
      </c>
      <c r="R114" s="86">
        <f>VLOOKUP(A114&amp;C114,Лист1!A:F,6,0)</f>
        <v>6903814.1952</v>
      </c>
      <c r="S114" s="86">
        <v>0</v>
      </c>
      <c r="T114" s="86">
        <v>0</v>
      </c>
      <c r="U114" s="86">
        <v>0</v>
      </c>
      <c r="V114" s="86">
        <f t="shared" si="16"/>
        <v>6903814.1952</v>
      </c>
      <c r="W114" s="87">
        <f t="shared" si="17"/>
        <v>46022</v>
      </c>
    </row>
    <row r="115" spans="1:24" x14ac:dyDescent="0.25">
      <c r="A115" s="49">
        <v>6011</v>
      </c>
      <c r="B115" s="54">
        <v>99</v>
      </c>
      <c r="C115" s="61">
        <v>2025</v>
      </c>
      <c r="D115" s="49" t="s">
        <v>12</v>
      </c>
      <c r="E115" s="49" t="s">
        <v>203</v>
      </c>
      <c r="F115" s="84">
        <v>1</v>
      </c>
      <c r="G115" s="84">
        <v>1991</v>
      </c>
      <c r="H115" s="49">
        <v>2010</v>
      </c>
      <c r="I115" s="85" t="s">
        <v>104</v>
      </c>
      <c r="J115" s="85" t="s">
        <v>104</v>
      </c>
      <c r="K115" s="85" t="s">
        <v>104</v>
      </c>
      <c r="L115" s="50">
        <v>939.5</v>
      </c>
      <c r="M115" s="50">
        <v>719.5</v>
      </c>
      <c r="N115" s="50">
        <v>719.5</v>
      </c>
      <c r="O115" s="84">
        <v>28</v>
      </c>
      <c r="P115" s="84">
        <v>2</v>
      </c>
      <c r="Q115" s="84">
        <v>2</v>
      </c>
      <c r="R115" s="86">
        <f>VLOOKUP(A115&amp;C115,Лист1!A:F,6,0)</f>
        <v>2760190.5039999997</v>
      </c>
      <c r="S115" s="86">
        <v>0</v>
      </c>
      <c r="T115" s="86">
        <v>0</v>
      </c>
      <c r="U115" s="86">
        <v>0</v>
      </c>
      <c r="V115" s="86">
        <f t="shared" ref="V115:V178" si="18">R115</f>
        <v>2760190.5039999997</v>
      </c>
      <c r="W115" s="87">
        <f t="shared" ref="W115:W178" si="19">DATE(C115,12,31)</f>
        <v>46022</v>
      </c>
    </row>
    <row r="116" spans="1:24" x14ac:dyDescent="0.25">
      <c r="A116" s="49">
        <v>5612</v>
      </c>
      <c r="B116" s="84">
        <v>100</v>
      </c>
      <c r="C116" s="61">
        <v>2025</v>
      </c>
      <c r="D116" s="49" t="s">
        <v>12</v>
      </c>
      <c r="E116" s="37" t="s">
        <v>205</v>
      </c>
      <c r="F116" s="84">
        <v>1</v>
      </c>
      <c r="G116" s="84">
        <v>1973</v>
      </c>
      <c r="H116" s="49">
        <v>2011</v>
      </c>
      <c r="I116" s="85" t="s">
        <v>104</v>
      </c>
      <c r="J116" s="85" t="s">
        <v>104</v>
      </c>
      <c r="K116" s="85" t="s">
        <v>104</v>
      </c>
      <c r="L116" s="50">
        <v>596.20000000000005</v>
      </c>
      <c r="M116" s="50">
        <v>369.4</v>
      </c>
      <c r="N116" s="50">
        <v>369.4</v>
      </c>
      <c r="O116" s="84">
        <v>17</v>
      </c>
      <c r="P116" s="84">
        <v>3</v>
      </c>
      <c r="Q116" s="84">
        <v>1</v>
      </c>
      <c r="R116" s="86">
        <f>VLOOKUP(A116&amp;C116,Лист1!A:F,6,0)</f>
        <v>547878.96</v>
      </c>
      <c r="S116" s="86">
        <v>0</v>
      </c>
      <c r="T116" s="86">
        <v>0</v>
      </c>
      <c r="U116" s="86">
        <v>0</v>
      </c>
      <c r="V116" s="86">
        <f t="shared" si="18"/>
        <v>547878.96</v>
      </c>
      <c r="W116" s="87">
        <f t="shared" si="19"/>
        <v>46022</v>
      </c>
    </row>
    <row r="117" spans="1:24" s="53" customFormat="1" x14ac:dyDescent="0.25">
      <c r="A117" s="49">
        <v>5293</v>
      </c>
      <c r="B117" s="54">
        <v>101</v>
      </c>
      <c r="C117" s="61">
        <v>2025</v>
      </c>
      <c r="D117" s="49" t="s">
        <v>12</v>
      </c>
      <c r="E117" s="49" t="s">
        <v>248</v>
      </c>
      <c r="F117" s="84">
        <v>1</v>
      </c>
      <c r="G117" s="84">
        <v>1988</v>
      </c>
      <c r="H117" s="49">
        <v>2012</v>
      </c>
      <c r="I117" s="85" t="s">
        <v>104</v>
      </c>
      <c r="J117" s="85" t="s">
        <v>104</v>
      </c>
      <c r="K117" s="85" t="s">
        <v>104</v>
      </c>
      <c r="L117" s="50">
        <v>2615.8000000000002</v>
      </c>
      <c r="M117" s="50">
        <v>2140.5</v>
      </c>
      <c r="N117" s="50">
        <v>2140.5</v>
      </c>
      <c r="O117" s="84">
        <v>79</v>
      </c>
      <c r="P117" s="84">
        <v>9</v>
      </c>
      <c r="Q117" s="84">
        <v>1</v>
      </c>
      <c r="R117" s="86">
        <f>VLOOKUP(A117&amp;C117,Лист1!A:F,6,0)</f>
        <v>5607686.1944000004</v>
      </c>
      <c r="S117" s="86">
        <v>0</v>
      </c>
      <c r="T117" s="86">
        <v>0</v>
      </c>
      <c r="U117" s="86">
        <v>0</v>
      </c>
      <c r="V117" s="86">
        <f t="shared" si="18"/>
        <v>5607686.1944000004</v>
      </c>
      <c r="W117" s="87">
        <f t="shared" si="19"/>
        <v>46022</v>
      </c>
      <c r="X117" s="32"/>
    </row>
    <row r="118" spans="1:24" s="53" customFormat="1" x14ac:dyDescent="0.25">
      <c r="A118" s="49">
        <v>5294</v>
      </c>
      <c r="B118" s="84">
        <v>102</v>
      </c>
      <c r="C118" s="61">
        <v>2025</v>
      </c>
      <c r="D118" s="49" t="s">
        <v>12</v>
      </c>
      <c r="E118" s="49" t="s">
        <v>162</v>
      </c>
      <c r="F118" s="84">
        <v>1</v>
      </c>
      <c r="G118" s="84">
        <v>1978</v>
      </c>
      <c r="H118" s="49">
        <v>2012</v>
      </c>
      <c r="I118" s="85" t="s">
        <v>104</v>
      </c>
      <c r="J118" s="85" t="s">
        <v>104</v>
      </c>
      <c r="K118" s="85" t="s">
        <v>104</v>
      </c>
      <c r="L118" s="50">
        <v>6173.1</v>
      </c>
      <c r="M118" s="50">
        <v>4524</v>
      </c>
      <c r="N118" s="50">
        <v>4524.1000000000004</v>
      </c>
      <c r="O118" s="84">
        <v>299</v>
      </c>
      <c r="P118" s="84">
        <v>5</v>
      </c>
      <c r="Q118" s="84">
        <v>6</v>
      </c>
      <c r="R118" s="86">
        <f>VLOOKUP(A118&amp;C118,Лист1!A:F,6,0)</f>
        <v>4175329.99</v>
      </c>
      <c r="S118" s="86">
        <v>0</v>
      </c>
      <c r="T118" s="86">
        <v>0</v>
      </c>
      <c r="U118" s="86">
        <v>0</v>
      </c>
      <c r="V118" s="86">
        <f t="shared" si="18"/>
        <v>4175329.99</v>
      </c>
      <c r="W118" s="87">
        <f t="shared" si="19"/>
        <v>46022</v>
      </c>
      <c r="X118" s="32"/>
    </row>
    <row r="119" spans="1:24" x14ac:dyDescent="0.25">
      <c r="A119" s="49">
        <v>5600</v>
      </c>
      <c r="B119" s="54">
        <v>103</v>
      </c>
      <c r="C119" s="61">
        <v>2025</v>
      </c>
      <c r="D119" s="49" t="s">
        <v>12</v>
      </c>
      <c r="E119" s="49" t="s">
        <v>206</v>
      </c>
      <c r="F119" s="84">
        <v>1</v>
      </c>
      <c r="G119" s="84">
        <v>1979</v>
      </c>
      <c r="H119" s="49">
        <v>2010</v>
      </c>
      <c r="I119" s="85" t="s">
        <v>104</v>
      </c>
      <c r="J119" s="85" t="s">
        <v>104</v>
      </c>
      <c r="K119" s="85" t="s">
        <v>104</v>
      </c>
      <c r="L119" s="50">
        <v>769.6</v>
      </c>
      <c r="M119" s="50">
        <v>544.1</v>
      </c>
      <c r="N119" s="50">
        <v>544.1</v>
      </c>
      <c r="O119" s="84">
        <v>12</v>
      </c>
      <c r="P119" s="84">
        <v>2</v>
      </c>
      <c r="Q119" s="84">
        <v>1</v>
      </c>
      <c r="R119" s="86">
        <f>VLOOKUP(A119&amp;C119,Лист1!A:F,6,0)</f>
        <v>1092693.72</v>
      </c>
      <c r="S119" s="86">
        <v>0</v>
      </c>
      <c r="T119" s="86">
        <v>0</v>
      </c>
      <c r="U119" s="86">
        <v>0</v>
      </c>
      <c r="V119" s="86">
        <f t="shared" si="18"/>
        <v>1092693.72</v>
      </c>
      <c r="W119" s="87">
        <f t="shared" si="19"/>
        <v>46022</v>
      </c>
    </row>
    <row r="120" spans="1:24" x14ac:dyDescent="0.25">
      <c r="A120" s="49">
        <v>5604</v>
      </c>
      <c r="B120" s="54">
        <v>104</v>
      </c>
      <c r="C120" s="61">
        <v>2025</v>
      </c>
      <c r="D120" s="49" t="s">
        <v>12</v>
      </c>
      <c r="E120" s="49" t="s">
        <v>37</v>
      </c>
      <c r="F120" s="84">
        <v>1</v>
      </c>
      <c r="G120" s="84">
        <v>1966</v>
      </c>
      <c r="H120" s="49">
        <v>2010</v>
      </c>
      <c r="I120" s="85" t="s">
        <v>104</v>
      </c>
      <c r="J120" s="85" t="s">
        <v>104</v>
      </c>
      <c r="K120" s="85" t="s">
        <v>104</v>
      </c>
      <c r="L120" s="50">
        <v>942</v>
      </c>
      <c r="M120" s="50">
        <v>358.4</v>
      </c>
      <c r="N120" s="50">
        <v>358.4</v>
      </c>
      <c r="O120" s="84">
        <v>29</v>
      </c>
      <c r="P120" s="84">
        <v>3</v>
      </c>
      <c r="Q120" s="84">
        <v>1</v>
      </c>
      <c r="R120" s="86">
        <f>VLOOKUP(A120&amp;C120,Лист1!A:F,6,0)</f>
        <v>47482.843200000003</v>
      </c>
      <c r="S120" s="86">
        <v>0</v>
      </c>
      <c r="T120" s="86">
        <v>0</v>
      </c>
      <c r="U120" s="86">
        <v>0</v>
      </c>
      <c r="V120" s="86">
        <f t="shared" si="18"/>
        <v>47482.843200000003</v>
      </c>
      <c r="W120" s="87">
        <f t="shared" si="19"/>
        <v>46022</v>
      </c>
    </row>
    <row r="121" spans="1:24" x14ac:dyDescent="0.25">
      <c r="A121" s="49">
        <v>5606</v>
      </c>
      <c r="B121" s="84">
        <v>105</v>
      </c>
      <c r="C121" s="61">
        <v>2025</v>
      </c>
      <c r="D121" s="49" t="s">
        <v>12</v>
      </c>
      <c r="E121" s="49" t="s">
        <v>163</v>
      </c>
      <c r="F121" s="84">
        <v>1</v>
      </c>
      <c r="G121" s="84">
        <v>1962</v>
      </c>
      <c r="H121" s="49">
        <v>2009</v>
      </c>
      <c r="I121" s="85" t="s">
        <v>104</v>
      </c>
      <c r="J121" s="85" t="s">
        <v>104</v>
      </c>
      <c r="K121" s="85" t="s">
        <v>104</v>
      </c>
      <c r="L121" s="50">
        <v>410.1</v>
      </c>
      <c r="M121" s="50">
        <v>330.1</v>
      </c>
      <c r="N121" s="50">
        <v>330.1</v>
      </c>
      <c r="O121" s="84">
        <v>15</v>
      </c>
      <c r="P121" s="84">
        <v>2</v>
      </c>
      <c r="Q121" s="84">
        <v>1</v>
      </c>
      <c r="R121" s="86">
        <f>VLOOKUP(A121&amp;C121,Лист1!A:F,6,0)</f>
        <v>518658.7488</v>
      </c>
      <c r="S121" s="86">
        <v>0</v>
      </c>
      <c r="T121" s="86">
        <v>0</v>
      </c>
      <c r="U121" s="86">
        <v>0</v>
      </c>
      <c r="V121" s="86">
        <f t="shared" si="18"/>
        <v>518658.7488</v>
      </c>
      <c r="W121" s="87">
        <f t="shared" si="19"/>
        <v>46022</v>
      </c>
    </row>
    <row r="122" spans="1:24" x14ac:dyDescent="0.25">
      <c r="A122" s="49">
        <v>5613</v>
      </c>
      <c r="B122" s="54">
        <v>106</v>
      </c>
      <c r="C122" s="61">
        <v>2025</v>
      </c>
      <c r="D122" s="49" t="s">
        <v>12</v>
      </c>
      <c r="E122" s="49" t="s">
        <v>122</v>
      </c>
      <c r="F122" s="84">
        <v>1</v>
      </c>
      <c r="G122" s="84">
        <v>1965</v>
      </c>
      <c r="H122" s="49">
        <v>2009</v>
      </c>
      <c r="I122" s="85" t="s">
        <v>104</v>
      </c>
      <c r="J122" s="85" t="s">
        <v>104</v>
      </c>
      <c r="K122" s="85" t="s">
        <v>104</v>
      </c>
      <c r="L122" s="50">
        <v>1268.3</v>
      </c>
      <c r="M122" s="50">
        <v>863.2</v>
      </c>
      <c r="N122" s="50">
        <v>863.2</v>
      </c>
      <c r="O122" s="84">
        <v>40</v>
      </c>
      <c r="P122" s="84">
        <v>4</v>
      </c>
      <c r="Q122" s="84">
        <v>2</v>
      </c>
      <c r="R122" s="86">
        <f>VLOOKUP(A122&amp;C122,Лист1!A:F,6,0)</f>
        <v>2124248.4788000002</v>
      </c>
      <c r="S122" s="86">
        <v>0</v>
      </c>
      <c r="T122" s="86">
        <v>0</v>
      </c>
      <c r="U122" s="86">
        <v>0</v>
      </c>
      <c r="V122" s="86">
        <f t="shared" si="18"/>
        <v>2124248.4788000002</v>
      </c>
      <c r="W122" s="87">
        <f t="shared" si="19"/>
        <v>46022</v>
      </c>
    </row>
    <row r="123" spans="1:24" x14ac:dyDescent="0.25">
      <c r="A123" s="49">
        <v>5614</v>
      </c>
      <c r="B123" s="84">
        <v>107</v>
      </c>
      <c r="C123" s="61">
        <v>2025</v>
      </c>
      <c r="D123" s="49" t="s">
        <v>12</v>
      </c>
      <c r="E123" s="49" t="s">
        <v>38</v>
      </c>
      <c r="F123" s="84">
        <v>1</v>
      </c>
      <c r="G123" s="84">
        <v>1974</v>
      </c>
      <c r="H123" s="49">
        <v>2010</v>
      </c>
      <c r="I123" s="85" t="s">
        <v>104</v>
      </c>
      <c r="J123" s="85" t="s">
        <v>104</v>
      </c>
      <c r="K123" s="85" t="s">
        <v>104</v>
      </c>
      <c r="L123" s="50">
        <v>5721.9</v>
      </c>
      <c r="M123" s="50">
        <v>4414</v>
      </c>
      <c r="N123" s="50">
        <v>4355.8</v>
      </c>
      <c r="O123" s="84">
        <v>297</v>
      </c>
      <c r="P123" s="84">
        <v>5</v>
      </c>
      <c r="Q123" s="84">
        <v>6</v>
      </c>
      <c r="R123" s="86">
        <f>VLOOKUP(A123&amp;C123,Лист1!A:F,6,0)</f>
        <v>23627326.112999998</v>
      </c>
      <c r="S123" s="86">
        <v>0</v>
      </c>
      <c r="T123" s="86">
        <v>0</v>
      </c>
      <c r="U123" s="86">
        <v>0</v>
      </c>
      <c r="V123" s="86">
        <f t="shared" si="18"/>
        <v>23627326.112999998</v>
      </c>
      <c r="W123" s="87">
        <f t="shared" si="19"/>
        <v>46022</v>
      </c>
    </row>
    <row r="124" spans="1:24" x14ac:dyDescent="0.25">
      <c r="A124" s="49">
        <v>5363</v>
      </c>
      <c r="B124" s="54">
        <v>108</v>
      </c>
      <c r="C124" s="61">
        <v>2025</v>
      </c>
      <c r="D124" s="49" t="s">
        <v>12</v>
      </c>
      <c r="E124" s="49" t="s">
        <v>164</v>
      </c>
      <c r="F124" s="84">
        <v>1</v>
      </c>
      <c r="G124" s="84">
        <v>1960</v>
      </c>
      <c r="H124" s="49">
        <v>2010</v>
      </c>
      <c r="I124" s="85" t="s">
        <v>104</v>
      </c>
      <c r="J124" s="85" t="s">
        <v>104</v>
      </c>
      <c r="K124" s="85" t="s">
        <v>104</v>
      </c>
      <c r="L124" s="50">
        <v>385.3</v>
      </c>
      <c r="M124" s="50">
        <v>272.3</v>
      </c>
      <c r="N124" s="50">
        <v>272.3</v>
      </c>
      <c r="O124" s="84">
        <v>18</v>
      </c>
      <c r="P124" s="84">
        <v>2</v>
      </c>
      <c r="Q124" s="84">
        <v>1</v>
      </c>
      <c r="R124" s="86">
        <f>VLOOKUP(A124&amp;C124,Лист1!A:F,6,0)</f>
        <v>73050.528000000006</v>
      </c>
      <c r="S124" s="86">
        <v>0</v>
      </c>
      <c r="T124" s="86">
        <v>0</v>
      </c>
      <c r="U124" s="86">
        <v>0</v>
      </c>
      <c r="V124" s="86">
        <f t="shared" si="18"/>
        <v>73050.528000000006</v>
      </c>
      <c r="W124" s="87">
        <f t="shared" si="19"/>
        <v>46022</v>
      </c>
    </row>
    <row r="125" spans="1:24" x14ac:dyDescent="0.25">
      <c r="A125" s="49">
        <v>5364</v>
      </c>
      <c r="B125" s="84">
        <v>109</v>
      </c>
      <c r="C125" s="61">
        <v>2025</v>
      </c>
      <c r="D125" s="49" t="s">
        <v>12</v>
      </c>
      <c r="E125" s="49" t="s">
        <v>207</v>
      </c>
      <c r="F125" s="84">
        <v>1</v>
      </c>
      <c r="G125" s="84">
        <v>1960</v>
      </c>
      <c r="H125" s="49">
        <v>2010</v>
      </c>
      <c r="I125" s="85" t="s">
        <v>104</v>
      </c>
      <c r="J125" s="85" t="s">
        <v>104</v>
      </c>
      <c r="K125" s="85" t="s">
        <v>104</v>
      </c>
      <c r="L125" s="50">
        <v>325.7</v>
      </c>
      <c r="M125" s="50">
        <v>271.5</v>
      </c>
      <c r="N125" s="50">
        <v>271.5</v>
      </c>
      <c r="O125" s="84">
        <v>15</v>
      </c>
      <c r="P125" s="84">
        <v>2</v>
      </c>
      <c r="Q125" s="84">
        <v>2</v>
      </c>
      <c r="R125" s="86">
        <f>VLOOKUP(A125&amp;C125,Лист1!A:F,6,0)</f>
        <v>2748633.3629999999</v>
      </c>
      <c r="S125" s="86">
        <v>0</v>
      </c>
      <c r="T125" s="86">
        <v>0</v>
      </c>
      <c r="U125" s="86">
        <v>0</v>
      </c>
      <c r="V125" s="86">
        <f t="shared" si="18"/>
        <v>2748633.3629999999</v>
      </c>
      <c r="W125" s="87">
        <f t="shared" si="19"/>
        <v>46022</v>
      </c>
    </row>
    <row r="126" spans="1:24" x14ac:dyDescent="0.25">
      <c r="A126" s="49">
        <v>5385</v>
      </c>
      <c r="B126" s="54">
        <v>110</v>
      </c>
      <c r="C126" s="61">
        <v>2025</v>
      </c>
      <c r="D126" s="49" t="s">
        <v>12</v>
      </c>
      <c r="E126" s="49" t="s">
        <v>208</v>
      </c>
      <c r="F126" s="84">
        <v>1</v>
      </c>
      <c r="G126" s="84">
        <v>1962</v>
      </c>
      <c r="H126" s="49">
        <v>2013</v>
      </c>
      <c r="I126" s="85" t="s">
        <v>104</v>
      </c>
      <c r="J126" s="85" t="s">
        <v>104</v>
      </c>
      <c r="K126" s="85" t="s">
        <v>104</v>
      </c>
      <c r="L126" s="50">
        <v>787.7</v>
      </c>
      <c r="M126" s="50">
        <v>464.5</v>
      </c>
      <c r="N126" s="50">
        <v>464.5</v>
      </c>
      <c r="O126" s="84">
        <v>18</v>
      </c>
      <c r="P126" s="84">
        <v>3</v>
      </c>
      <c r="Q126" s="84">
        <v>1</v>
      </c>
      <c r="R126" s="86">
        <f>VLOOKUP(A126&amp;C126,Лист1!A:F,6,0)</f>
        <v>667715.68533000001</v>
      </c>
      <c r="S126" s="86">
        <v>0</v>
      </c>
      <c r="T126" s="86">
        <v>0</v>
      </c>
      <c r="U126" s="86">
        <v>0</v>
      </c>
      <c r="V126" s="86">
        <f t="shared" si="18"/>
        <v>667715.68533000001</v>
      </c>
      <c r="W126" s="87">
        <f t="shared" si="19"/>
        <v>46022</v>
      </c>
    </row>
    <row r="127" spans="1:24" x14ac:dyDescent="0.25">
      <c r="A127" s="49">
        <v>5386</v>
      </c>
      <c r="B127" s="54">
        <v>111</v>
      </c>
      <c r="C127" s="61">
        <v>2025</v>
      </c>
      <c r="D127" s="49" t="s">
        <v>12</v>
      </c>
      <c r="E127" s="49" t="s">
        <v>32</v>
      </c>
      <c r="F127" s="84">
        <v>1</v>
      </c>
      <c r="G127" s="84">
        <v>1970</v>
      </c>
      <c r="H127" s="49">
        <v>2012</v>
      </c>
      <c r="I127" s="85" t="s">
        <v>104</v>
      </c>
      <c r="J127" s="85" t="s">
        <v>104</v>
      </c>
      <c r="K127" s="85" t="s">
        <v>104</v>
      </c>
      <c r="L127" s="50">
        <v>3870.5</v>
      </c>
      <c r="M127" s="50">
        <v>2117</v>
      </c>
      <c r="N127" s="50">
        <v>2069.1</v>
      </c>
      <c r="O127" s="84">
        <v>96</v>
      </c>
      <c r="P127" s="84">
        <v>5</v>
      </c>
      <c r="Q127" s="84">
        <v>5</v>
      </c>
      <c r="R127" s="86">
        <f>VLOOKUP(A127&amp;C127,Лист1!A:F,6,0)</f>
        <v>3721215.55</v>
      </c>
      <c r="S127" s="86">
        <v>0</v>
      </c>
      <c r="T127" s="86">
        <v>0</v>
      </c>
      <c r="U127" s="86">
        <v>0</v>
      </c>
      <c r="V127" s="86">
        <f t="shared" si="18"/>
        <v>3721215.55</v>
      </c>
      <c r="W127" s="87">
        <f t="shared" si="19"/>
        <v>46022</v>
      </c>
    </row>
    <row r="128" spans="1:24" x14ac:dyDescent="0.25">
      <c r="A128" s="49">
        <v>5389</v>
      </c>
      <c r="B128" s="84">
        <v>112</v>
      </c>
      <c r="C128" s="61">
        <v>2025</v>
      </c>
      <c r="D128" s="49" t="s">
        <v>12</v>
      </c>
      <c r="E128" s="49" t="s">
        <v>33</v>
      </c>
      <c r="F128" s="84">
        <v>1</v>
      </c>
      <c r="G128" s="84">
        <v>1967</v>
      </c>
      <c r="H128" s="49">
        <v>2010</v>
      </c>
      <c r="I128" s="85" t="s">
        <v>104</v>
      </c>
      <c r="J128" s="85" t="s">
        <v>104</v>
      </c>
      <c r="K128" s="85" t="s">
        <v>104</v>
      </c>
      <c r="L128" s="50">
        <v>2041</v>
      </c>
      <c r="M128" s="50">
        <v>1504</v>
      </c>
      <c r="N128" s="50">
        <v>1503.5</v>
      </c>
      <c r="O128" s="84">
        <v>63</v>
      </c>
      <c r="P128" s="84">
        <v>4</v>
      </c>
      <c r="Q128" s="84">
        <v>3</v>
      </c>
      <c r="R128" s="86">
        <f>VLOOKUP(A128&amp;C128,Лист1!A:F,6,0)</f>
        <v>1461010.56</v>
      </c>
      <c r="S128" s="86">
        <v>0</v>
      </c>
      <c r="T128" s="86">
        <v>0</v>
      </c>
      <c r="U128" s="86">
        <v>0</v>
      </c>
      <c r="V128" s="86">
        <f t="shared" si="18"/>
        <v>1461010.56</v>
      </c>
      <c r="W128" s="87">
        <f t="shared" si="19"/>
        <v>46022</v>
      </c>
    </row>
    <row r="129" spans="1:23" s="116" customFormat="1" x14ac:dyDescent="0.25">
      <c r="A129" s="55">
        <v>5390</v>
      </c>
      <c r="B129" s="54">
        <v>113</v>
      </c>
      <c r="C129" s="61">
        <v>2025</v>
      </c>
      <c r="D129" s="55" t="s">
        <v>12</v>
      </c>
      <c r="E129" s="55" t="s">
        <v>222</v>
      </c>
      <c r="F129" s="114">
        <v>1</v>
      </c>
      <c r="G129" s="114">
        <v>1952</v>
      </c>
      <c r="H129" s="55">
        <v>2010</v>
      </c>
      <c r="I129" s="115" t="s">
        <v>104</v>
      </c>
      <c r="J129" s="115" t="s">
        <v>104</v>
      </c>
      <c r="K129" s="115" t="s">
        <v>104</v>
      </c>
      <c r="L129" s="51">
        <v>612.70000000000005</v>
      </c>
      <c r="M129" s="51">
        <v>547.9</v>
      </c>
      <c r="N129" s="51">
        <v>547.9</v>
      </c>
      <c r="O129" s="114">
        <v>23</v>
      </c>
      <c r="P129" s="114">
        <v>2</v>
      </c>
      <c r="Q129" s="114">
        <v>2</v>
      </c>
      <c r="R129" s="86">
        <f>VLOOKUP(A129&amp;C129,Лист1!A:F,6,0)</f>
        <v>1376591.85</v>
      </c>
      <c r="S129" s="86">
        <v>0</v>
      </c>
      <c r="T129" s="86">
        <v>0</v>
      </c>
      <c r="U129" s="86">
        <v>0</v>
      </c>
      <c r="V129" s="86">
        <f t="shared" si="18"/>
        <v>1376591.85</v>
      </c>
      <c r="W129" s="87">
        <f t="shared" si="19"/>
        <v>46022</v>
      </c>
    </row>
    <row r="130" spans="1:23" x14ac:dyDescent="0.25">
      <c r="A130" s="49">
        <v>5420</v>
      </c>
      <c r="B130" s="84">
        <v>114</v>
      </c>
      <c r="C130" s="61">
        <v>2025</v>
      </c>
      <c r="D130" s="49" t="s">
        <v>12</v>
      </c>
      <c r="E130" s="49" t="s">
        <v>193</v>
      </c>
      <c r="F130" s="84">
        <v>1</v>
      </c>
      <c r="G130" s="84">
        <v>1992</v>
      </c>
      <c r="H130" s="49">
        <v>2010</v>
      </c>
      <c r="I130" s="85" t="s">
        <v>104</v>
      </c>
      <c r="J130" s="85" t="s">
        <v>104</v>
      </c>
      <c r="K130" s="85" t="s">
        <v>104</v>
      </c>
      <c r="L130" s="50">
        <v>1011.9</v>
      </c>
      <c r="M130" s="50">
        <v>747.4</v>
      </c>
      <c r="N130" s="50">
        <v>747.4</v>
      </c>
      <c r="O130" s="84">
        <v>27</v>
      </c>
      <c r="P130" s="84">
        <v>3</v>
      </c>
      <c r="Q130" s="84">
        <v>2</v>
      </c>
      <c r="R130" s="86">
        <f>VLOOKUP(A130&amp;C130,Лист1!A:F,6,0)</f>
        <v>1060526.36124</v>
      </c>
      <c r="S130" s="86">
        <v>0</v>
      </c>
      <c r="T130" s="86">
        <v>0</v>
      </c>
      <c r="U130" s="86">
        <v>0</v>
      </c>
      <c r="V130" s="86">
        <f t="shared" si="18"/>
        <v>1060526.36124</v>
      </c>
      <c r="W130" s="87">
        <f t="shared" si="19"/>
        <v>46022</v>
      </c>
    </row>
    <row r="131" spans="1:23" x14ac:dyDescent="0.25">
      <c r="A131" s="49">
        <v>5422</v>
      </c>
      <c r="B131" s="54">
        <v>115</v>
      </c>
      <c r="C131" s="61">
        <v>2025</v>
      </c>
      <c r="D131" s="49" t="s">
        <v>12</v>
      </c>
      <c r="E131" s="49" t="s">
        <v>142</v>
      </c>
      <c r="F131" s="84">
        <v>1</v>
      </c>
      <c r="G131" s="84">
        <v>1961</v>
      </c>
      <c r="H131" s="49">
        <v>2010</v>
      </c>
      <c r="I131" s="85" t="s">
        <v>104</v>
      </c>
      <c r="J131" s="85" t="s">
        <v>104</v>
      </c>
      <c r="K131" s="85" t="s">
        <v>104</v>
      </c>
      <c r="L131" s="50">
        <v>1248.5</v>
      </c>
      <c r="M131" s="50">
        <v>555.6</v>
      </c>
      <c r="N131" s="50">
        <v>555.6</v>
      </c>
      <c r="O131" s="84">
        <v>17</v>
      </c>
      <c r="P131" s="84">
        <v>3</v>
      </c>
      <c r="Q131" s="84">
        <v>1</v>
      </c>
      <c r="R131" s="86">
        <f>VLOOKUP(A131&amp;C131,Лист1!A:F,6,0)</f>
        <v>536870.82149999996</v>
      </c>
      <c r="S131" s="86">
        <v>0</v>
      </c>
      <c r="T131" s="86">
        <v>0</v>
      </c>
      <c r="U131" s="86">
        <v>0</v>
      </c>
      <c r="V131" s="86">
        <f t="shared" si="18"/>
        <v>536870.82149999996</v>
      </c>
      <c r="W131" s="87">
        <f t="shared" si="19"/>
        <v>46022</v>
      </c>
    </row>
    <row r="132" spans="1:23" x14ac:dyDescent="0.25">
      <c r="A132" s="49">
        <v>5424</v>
      </c>
      <c r="B132" s="84">
        <v>116</v>
      </c>
      <c r="C132" s="61">
        <v>2025</v>
      </c>
      <c r="D132" s="49" t="s">
        <v>12</v>
      </c>
      <c r="E132" s="49" t="s">
        <v>143</v>
      </c>
      <c r="F132" s="84">
        <v>1</v>
      </c>
      <c r="G132" s="84">
        <v>1958</v>
      </c>
      <c r="H132" s="49">
        <v>2010</v>
      </c>
      <c r="I132" s="85" t="s">
        <v>104</v>
      </c>
      <c r="J132" s="85" t="s">
        <v>104</v>
      </c>
      <c r="K132" s="85" t="s">
        <v>104</v>
      </c>
      <c r="L132" s="50">
        <v>685.2</v>
      </c>
      <c r="M132" s="50">
        <v>462.4</v>
      </c>
      <c r="N132" s="50">
        <v>462.4</v>
      </c>
      <c r="O132" s="84">
        <v>21</v>
      </c>
      <c r="P132" s="84">
        <v>3</v>
      </c>
      <c r="Q132" s="84">
        <v>1</v>
      </c>
      <c r="R132" s="86">
        <f>VLOOKUP(A132&amp;C132,Лист1!A:F,6,0)</f>
        <v>535218.91128</v>
      </c>
      <c r="S132" s="86">
        <v>0</v>
      </c>
      <c r="T132" s="86">
        <v>0</v>
      </c>
      <c r="U132" s="86">
        <v>0</v>
      </c>
      <c r="V132" s="86">
        <f t="shared" si="18"/>
        <v>535218.91128</v>
      </c>
      <c r="W132" s="87">
        <f t="shared" si="19"/>
        <v>46022</v>
      </c>
    </row>
    <row r="133" spans="1:23" x14ac:dyDescent="0.25">
      <c r="A133" s="49">
        <v>5426</v>
      </c>
      <c r="B133" s="54">
        <v>117</v>
      </c>
      <c r="C133" s="61">
        <v>2025</v>
      </c>
      <c r="D133" s="49" t="s">
        <v>12</v>
      </c>
      <c r="E133" s="49" t="s">
        <v>144</v>
      </c>
      <c r="F133" s="84">
        <v>1</v>
      </c>
      <c r="G133" s="84">
        <v>1958</v>
      </c>
      <c r="H133" s="49">
        <v>2010</v>
      </c>
      <c r="I133" s="85" t="s">
        <v>104</v>
      </c>
      <c r="J133" s="85" t="s">
        <v>104</v>
      </c>
      <c r="K133" s="85" t="s">
        <v>104</v>
      </c>
      <c r="L133" s="50">
        <v>729.8</v>
      </c>
      <c r="M133" s="50">
        <v>613.4</v>
      </c>
      <c r="N133" s="50">
        <v>584.70000000000005</v>
      </c>
      <c r="O133" s="84">
        <v>31</v>
      </c>
      <c r="P133" s="84">
        <v>2</v>
      </c>
      <c r="Q133" s="84">
        <v>2</v>
      </c>
      <c r="R133" s="86">
        <f>VLOOKUP(A133&amp;C133,Лист1!A:F,6,0)</f>
        <v>851022.3088</v>
      </c>
      <c r="S133" s="86">
        <v>0</v>
      </c>
      <c r="T133" s="86">
        <v>0</v>
      </c>
      <c r="U133" s="86">
        <v>0</v>
      </c>
      <c r="V133" s="86">
        <f t="shared" si="18"/>
        <v>851022.3088</v>
      </c>
      <c r="W133" s="87">
        <f t="shared" si="19"/>
        <v>46022</v>
      </c>
    </row>
    <row r="134" spans="1:23" x14ac:dyDescent="0.25">
      <c r="A134" s="49">
        <v>5431</v>
      </c>
      <c r="B134" s="54">
        <v>118</v>
      </c>
      <c r="C134" s="61">
        <v>2025</v>
      </c>
      <c r="D134" s="49" t="s">
        <v>12</v>
      </c>
      <c r="E134" s="49" t="s">
        <v>145</v>
      </c>
      <c r="F134" s="84">
        <v>1</v>
      </c>
      <c r="G134" s="84">
        <v>1952</v>
      </c>
      <c r="H134" s="49">
        <v>2013</v>
      </c>
      <c r="I134" s="85" t="s">
        <v>104</v>
      </c>
      <c r="J134" s="85" t="s">
        <v>104</v>
      </c>
      <c r="K134" s="85" t="s">
        <v>104</v>
      </c>
      <c r="L134" s="50">
        <v>841.7</v>
      </c>
      <c r="M134" s="50">
        <v>634.4</v>
      </c>
      <c r="N134" s="50">
        <v>634.4</v>
      </c>
      <c r="O134" s="84">
        <v>19</v>
      </c>
      <c r="P134" s="84">
        <v>2</v>
      </c>
      <c r="Q134" s="84">
        <v>2</v>
      </c>
      <c r="R134" s="86">
        <f>VLOOKUP(A134&amp;C134,Лист1!A:F,6,0)</f>
        <v>616713.14879999997</v>
      </c>
      <c r="S134" s="86">
        <v>0</v>
      </c>
      <c r="T134" s="86">
        <v>0</v>
      </c>
      <c r="U134" s="86">
        <v>0</v>
      </c>
      <c r="V134" s="86">
        <f t="shared" si="18"/>
        <v>616713.14879999997</v>
      </c>
      <c r="W134" s="87">
        <f t="shared" si="19"/>
        <v>46022</v>
      </c>
    </row>
    <row r="135" spans="1:23" x14ac:dyDescent="0.25">
      <c r="A135" s="49">
        <v>5442</v>
      </c>
      <c r="B135" s="84">
        <v>119</v>
      </c>
      <c r="C135" s="61">
        <v>2025</v>
      </c>
      <c r="D135" s="49" t="s">
        <v>12</v>
      </c>
      <c r="E135" s="49" t="s">
        <v>35</v>
      </c>
      <c r="F135" s="84">
        <v>1</v>
      </c>
      <c r="G135" s="84">
        <v>1963</v>
      </c>
      <c r="H135" s="49">
        <v>2012</v>
      </c>
      <c r="I135" s="85" t="s">
        <v>104</v>
      </c>
      <c r="J135" s="85" t="s">
        <v>104</v>
      </c>
      <c r="K135" s="85" t="s">
        <v>104</v>
      </c>
      <c r="L135" s="50">
        <v>769.6</v>
      </c>
      <c r="M135" s="50">
        <v>544.1</v>
      </c>
      <c r="N135" s="50">
        <v>544.1</v>
      </c>
      <c r="O135" s="84">
        <v>12</v>
      </c>
      <c r="P135" s="84">
        <v>3</v>
      </c>
      <c r="Q135" s="84">
        <v>1</v>
      </c>
      <c r="R135" s="86">
        <f>VLOOKUP(A135&amp;C135,Лист1!A:F,6,0)</f>
        <v>1391056.9168</v>
      </c>
      <c r="S135" s="86">
        <v>0</v>
      </c>
      <c r="T135" s="86">
        <v>0</v>
      </c>
      <c r="U135" s="86">
        <v>0</v>
      </c>
      <c r="V135" s="86">
        <f t="shared" si="18"/>
        <v>1391056.9168</v>
      </c>
      <c r="W135" s="87">
        <f t="shared" si="19"/>
        <v>46022</v>
      </c>
    </row>
    <row r="136" spans="1:23" x14ac:dyDescent="0.25">
      <c r="A136" s="49">
        <v>9400</v>
      </c>
      <c r="B136" s="54">
        <v>120</v>
      </c>
      <c r="C136" s="61">
        <v>2025</v>
      </c>
      <c r="D136" s="49" t="s">
        <v>12</v>
      </c>
      <c r="E136" s="49" t="s">
        <v>44</v>
      </c>
      <c r="F136" s="84">
        <v>1</v>
      </c>
      <c r="G136" s="84">
        <v>1966</v>
      </c>
      <c r="H136" s="49">
        <v>2013</v>
      </c>
      <c r="I136" s="85" t="s">
        <v>104</v>
      </c>
      <c r="J136" s="85" t="s">
        <v>104</v>
      </c>
      <c r="K136" s="85" t="s">
        <v>104</v>
      </c>
      <c r="L136" s="50">
        <v>337.4</v>
      </c>
      <c r="M136" s="50">
        <v>309.7</v>
      </c>
      <c r="N136" s="50">
        <v>309.7</v>
      </c>
      <c r="O136" s="84">
        <v>8</v>
      </c>
      <c r="P136" s="84">
        <v>2</v>
      </c>
      <c r="Q136" s="84">
        <v>1</v>
      </c>
      <c r="R136" s="86">
        <f>VLOOKUP(A136&amp;C136,Лист1!A:F,6,0)</f>
        <v>218538.74400000001</v>
      </c>
      <c r="S136" s="86">
        <v>0</v>
      </c>
      <c r="T136" s="86">
        <v>0</v>
      </c>
      <c r="U136" s="86">
        <v>0</v>
      </c>
      <c r="V136" s="86">
        <f t="shared" si="18"/>
        <v>218538.74400000001</v>
      </c>
      <c r="W136" s="87">
        <f t="shared" si="19"/>
        <v>46022</v>
      </c>
    </row>
    <row r="137" spans="1:23" x14ac:dyDescent="0.25">
      <c r="A137" s="49">
        <v>5450</v>
      </c>
      <c r="B137" s="84">
        <v>121</v>
      </c>
      <c r="C137" s="61">
        <v>2025</v>
      </c>
      <c r="D137" s="49" t="s">
        <v>12</v>
      </c>
      <c r="E137" s="49" t="s">
        <v>209</v>
      </c>
      <c r="F137" s="84">
        <v>1</v>
      </c>
      <c r="G137" s="84">
        <v>1974</v>
      </c>
      <c r="H137" s="49">
        <v>2010</v>
      </c>
      <c r="I137" s="85" t="s">
        <v>104</v>
      </c>
      <c r="J137" s="85" t="s">
        <v>104</v>
      </c>
      <c r="K137" s="85" t="s">
        <v>104</v>
      </c>
      <c r="L137" s="50">
        <v>3948.5</v>
      </c>
      <c r="M137" s="50">
        <v>2596</v>
      </c>
      <c r="N137" s="50">
        <v>2596.1</v>
      </c>
      <c r="O137" s="84">
        <v>96</v>
      </c>
      <c r="P137" s="84">
        <v>5</v>
      </c>
      <c r="Q137" s="84">
        <v>4</v>
      </c>
      <c r="R137" s="86">
        <f>VLOOKUP(A137&amp;C137,Лист1!A:F,6,0)</f>
        <v>3467905.2858000002</v>
      </c>
      <c r="S137" s="86">
        <v>0</v>
      </c>
      <c r="T137" s="86">
        <v>0</v>
      </c>
      <c r="U137" s="86">
        <v>0</v>
      </c>
      <c r="V137" s="86">
        <f t="shared" si="18"/>
        <v>3467905.2858000002</v>
      </c>
      <c r="W137" s="87">
        <f t="shared" si="19"/>
        <v>46022</v>
      </c>
    </row>
    <row r="138" spans="1:23" x14ac:dyDescent="0.25">
      <c r="A138" s="49">
        <v>5453</v>
      </c>
      <c r="B138" s="54">
        <v>122</v>
      </c>
      <c r="C138" s="61">
        <v>2025</v>
      </c>
      <c r="D138" s="49" t="s">
        <v>12</v>
      </c>
      <c r="E138" s="49" t="s">
        <v>146</v>
      </c>
      <c r="F138" s="84">
        <v>1</v>
      </c>
      <c r="G138" s="84">
        <v>1962</v>
      </c>
      <c r="H138" s="49">
        <v>2013</v>
      </c>
      <c r="I138" s="85" t="s">
        <v>104</v>
      </c>
      <c r="J138" s="85" t="s">
        <v>104</v>
      </c>
      <c r="K138" s="85" t="s">
        <v>104</v>
      </c>
      <c r="L138" s="50">
        <v>334.4</v>
      </c>
      <c r="M138" s="50">
        <v>308.89999999999998</v>
      </c>
      <c r="N138" s="50">
        <v>308.89999999999998</v>
      </c>
      <c r="O138" s="84">
        <v>10</v>
      </c>
      <c r="P138" s="84">
        <v>2</v>
      </c>
      <c r="Q138" s="84">
        <v>1</v>
      </c>
      <c r="R138" s="86">
        <f>VLOOKUP(A138&amp;C138,Лист1!A:F,6,0)</f>
        <v>6438978.6301000006</v>
      </c>
      <c r="S138" s="86">
        <v>0</v>
      </c>
      <c r="T138" s="86">
        <v>0</v>
      </c>
      <c r="U138" s="86">
        <v>0</v>
      </c>
      <c r="V138" s="86">
        <f t="shared" si="18"/>
        <v>6438978.6301000006</v>
      </c>
      <c r="W138" s="87">
        <f t="shared" si="19"/>
        <v>46022</v>
      </c>
    </row>
    <row r="139" spans="1:23" x14ac:dyDescent="0.25">
      <c r="A139" s="49">
        <v>5454</v>
      </c>
      <c r="B139" s="84">
        <v>123</v>
      </c>
      <c r="C139" s="61">
        <v>2025</v>
      </c>
      <c r="D139" s="49" t="s">
        <v>12</v>
      </c>
      <c r="E139" s="49" t="s">
        <v>36</v>
      </c>
      <c r="F139" s="84">
        <v>4</v>
      </c>
      <c r="G139" s="84">
        <v>1974</v>
      </c>
      <c r="H139" s="49">
        <v>2012</v>
      </c>
      <c r="I139" s="85" t="s">
        <v>182</v>
      </c>
      <c r="J139" s="85" t="s">
        <v>104</v>
      </c>
      <c r="K139" s="85" t="s">
        <v>104</v>
      </c>
      <c r="L139" s="50">
        <v>14537</v>
      </c>
      <c r="M139" s="50">
        <v>12241</v>
      </c>
      <c r="N139" s="50">
        <v>12241</v>
      </c>
      <c r="O139" s="84">
        <v>665</v>
      </c>
      <c r="P139" s="84">
        <v>9</v>
      </c>
      <c r="Q139" s="84">
        <v>6</v>
      </c>
      <c r="R139" s="86">
        <f>VLOOKUP(A139&amp;C139,Лист1!A:F,6,0)</f>
        <v>2401188.8319999999</v>
      </c>
      <c r="S139" s="86">
        <v>0</v>
      </c>
      <c r="T139" s="86">
        <v>0</v>
      </c>
      <c r="U139" s="86">
        <v>0</v>
      </c>
      <c r="V139" s="86">
        <f t="shared" si="18"/>
        <v>2401188.8319999999</v>
      </c>
      <c r="W139" s="87">
        <f t="shared" si="19"/>
        <v>46022</v>
      </c>
    </row>
    <row r="140" spans="1:23" x14ac:dyDescent="0.25">
      <c r="A140" s="54">
        <v>5468</v>
      </c>
      <c r="B140" s="54">
        <v>124</v>
      </c>
      <c r="C140" s="61">
        <v>2025</v>
      </c>
      <c r="D140" s="49" t="s">
        <v>12</v>
      </c>
      <c r="E140" s="49" t="s">
        <v>249</v>
      </c>
      <c r="F140" s="84">
        <v>1</v>
      </c>
      <c r="G140" s="84">
        <v>1995</v>
      </c>
      <c r="H140" s="49">
        <v>2009</v>
      </c>
      <c r="I140" s="85" t="s">
        <v>182</v>
      </c>
      <c r="J140" s="85" t="s">
        <v>104</v>
      </c>
      <c r="K140" s="85" t="s">
        <v>104</v>
      </c>
      <c r="L140" s="50">
        <v>2459.1</v>
      </c>
      <c r="M140" s="50">
        <v>1730.4</v>
      </c>
      <c r="N140" s="50">
        <v>1730.4</v>
      </c>
      <c r="O140" s="84">
        <v>79</v>
      </c>
      <c r="P140" s="84">
        <v>4</v>
      </c>
      <c r="Q140" s="84">
        <v>3</v>
      </c>
      <c r="R140" s="86">
        <f>VLOOKUP(A140&amp;C140,Лист1!A:F,6,0)</f>
        <v>2053688.1240000001</v>
      </c>
      <c r="S140" s="86">
        <v>0</v>
      </c>
      <c r="T140" s="86">
        <v>0</v>
      </c>
      <c r="U140" s="86">
        <v>0</v>
      </c>
      <c r="V140" s="86">
        <f t="shared" si="18"/>
        <v>2053688.1240000001</v>
      </c>
      <c r="W140" s="87">
        <f t="shared" si="19"/>
        <v>46022</v>
      </c>
    </row>
    <row r="141" spans="1:23" x14ac:dyDescent="0.25">
      <c r="A141" s="54">
        <v>5482</v>
      </c>
      <c r="B141" s="54">
        <v>125</v>
      </c>
      <c r="C141" s="61">
        <v>2025</v>
      </c>
      <c r="D141" s="49" t="s">
        <v>12</v>
      </c>
      <c r="E141" s="49" t="s">
        <v>250</v>
      </c>
      <c r="F141" s="84">
        <v>1</v>
      </c>
      <c r="G141" s="84">
        <v>1994</v>
      </c>
      <c r="H141" s="49">
        <v>2009</v>
      </c>
      <c r="I141" s="85" t="s">
        <v>182</v>
      </c>
      <c r="J141" s="85" t="s">
        <v>104</v>
      </c>
      <c r="K141" s="85" t="s">
        <v>104</v>
      </c>
      <c r="L141" s="50">
        <v>1858</v>
      </c>
      <c r="M141" s="50">
        <v>1357.6</v>
      </c>
      <c r="N141" s="50">
        <v>1357.6</v>
      </c>
      <c r="O141" s="84">
        <v>65</v>
      </c>
      <c r="P141" s="84">
        <v>5</v>
      </c>
      <c r="Q141" s="84">
        <v>3</v>
      </c>
      <c r="R141" s="86">
        <f>VLOOKUP(A141&amp;C141,Лист1!A:F,6,0)</f>
        <v>730382.71200000006</v>
      </c>
      <c r="S141" s="86">
        <v>0</v>
      </c>
      <c r="T141" s="86">
        <v>0</v>
      </c>
      <c r="U141" s="86">
        <v>0</v>
      </c>
      <c r="V141" s="86">
        <f t="shared" si="18"/>
        <v>730382.71200000006</v>
      </c>
      <c r="W141" s="87">
        <f t="shared" si="19"/>
        <v>46022</v>
      </c>
    </row>
    <row r="142" spans="1:23" x14ac:dyDescent="0.25">
      <c r="A142" s="49">
        <v>5620</v>
      </c>
      <c r="B142" s="84">
        <v>126</v>
      </c>
      <c r="C142" s="61">
        <v>2025</v>
      </c>
      <c r="D142" s="49" t="s">
        <v>12</v>
      </c>
      <c r="E142" s="49" t="s">
        <v>165</v>
      </c>
      <c r="F142" s="84">
        <v>1</v>
      </c>
      <c r="G142" s="84">
        <v>1964</v>
      </c>
      <c r="H142" s="49">
        <v>2010</v>
      </c>
      <c r="I142" s="85" t="s">
        <v>104</v>
      </c>
      <c r="J142" s="85" t="s">
        <v>104</v>
      </c>
      <c r="K142" s="85" t="s">
        <v>104</v>
      </c>
      <c r="L142" s="50">
        <v>431</v>
      </c>
      <c r="M142" s="50">
        <v>282.5</v>
      </c>
      <c r="N142" s="50">
        <v>282.5</v>
      </c>
      <c r="O142" s="84">
        <v>17</v>
      </c>
      <c r="P142" s="84">
        <v>2</v>
      </c>
      <c r="Q142" s="84">
        <v>1</v>
      </c>
      <c r="R142" s="86">
        <f>VLOOKUP(A142&amp;C142,Лист1!A:F,6,0)</f>
        <v>835137.49600000004</v>
      </c>
      <c r="S142" s="86">
        <v>0</v>
      </c>
      <c r="T142" s="86">
        <v>0</v>
      </c>
      <c r="U142" s="86">
        <v>0</v>
      </c>
      <c r="V142" s="86">
        <f t="shared" si="18"/>
        <v>835137.49600000004</v>
      </c>
      <c r="W142" s="87">
        <f t="shared" si="19"/>
        <v>46022</v>
      </c>
    </row>
    <row r="143" spans="1:23" x14ac:dyDescent="0.25">
      <c r="A143" s="49">
        <v>5622</v>
      </c>
      <c r="B143" s="54">
        <v>127</v>
      </c>
      <c r="C143" s="61">
        <v>2025</v>
      </c>
      <c r="D143" s="49" t="s">
        <v>12</v>
      </c>
      <c r="E143" s="49" t="s">
        <v>39</v>
      </c>
      <c r="F143" s="84">
        <v>1</v>
      </c>
      <c r="G143" s="84">
        <v>1971</v>
      </c>
      <c r="H143" s="49">
        <v>2013</v>
      </c>
      <c r="I143" s="85" t="s">
        <v>104</v>
      </c>
      <c r="J143" s="85" t="s">
        <v>104</v>
      </c>
      <c r="K143" s="85" t="s">
        <v>104</v>
      </c>
      <c r="L143" s="50">
        <v>2546.1999999999998</v>
      </c>
      <c r="M143" s="50">
        <v>1994</v>
      </c>
      <c r="N143" s="50">
        <v>1993.9</v>
      </c>
      <c r="O143" s="84">
        <v>144</v>
      </c>
      <c r="P143" s="84">
        <v>4</v>
      </c>
      <c r="Q143" s="84">
        <v>3</v>
      </c>
      <c r="R143" s="86">
        <f>VLOOKUP(A143&amp;C143,Лист1!A:F,6,0)</f>
        <v>10426767.833999999</v>
      </c>
      <c r="S143" s="86">
        <v>0</v>
      </c>
      <c r="T143" s="86">
        <v>0</v>
      </c>
      <c r="U143" s="86">
        <v>0</v>
      </c>
      <c r="V143" s="86">
        <f t="shared" si="18"/>
        <v>10426767.833999999</v>
      </c>
      <c r="W143" s="87">
        <f t="shared" si="19"/>
        <v>46022</v>
      </c>
    </row>
    <row r="144" spans="1:23" x14ac:dyDescent="0.25">
      <c r="A144" s="49">
        <v>5623</v>
      </c>
      <c r="B144" s="84">
        <v>128</v>
      </c>
      <c r="C144" s="61">
        <v>2025</v>
      </c>
      <c r="D144" s="49" t="s">
        <v>12</v>
      </c>
      <c r="E144" s="49" t="s">
        <v>210</v>
      </c>
      <c r="F144" s="84">
        <v>1</v>
      </c>
      <c r="G144" s="84">
        <v>1973</v>
      </c>
      <c r="H144" s="49">
        <v>2013</v>
      </c>
      <c r="I144" s="85" t="s">
        <v>104</v>
      </c>
      <c r="J144" s="85" t="s">
        <v>104</v>
      </c>
      <c r="K144" s="85" t="s">
        <v>104</v>
      </c>
      <c r="L144" s="50">
        <v>3754.9</v>
      </c>
      <c r="M144" s="50">
        <v>3144</v>
      </c>
      <c r="N144" s="50">
        <v>3144.2</v>
      </c>
      <c r="O144" s="84">
        <v>210</v>
      </c>
      <c r="P144" s="84">
        <v>5</v>
      </c>
      <c r="Q144" s="84">
        <v>4</v>
      </c>
      <c r="R144" s="86">
        <f>VLOOKUP(A144&amp;C144,Лист1!A:F,6,0)</f>
        <v>16666466.727799999</v>
      </c>
      <c r="S144" s="86">
        <v>0</v>
      </c>
      <c r="T144" s="86">
        <v>0</v>
      </c>
      <c r="U144" s="86">
        <v>0</v>
      </c>
      <c r="V144" s="86">
        <f t="shared" si="18"/>
        <v>16666466.727799999</v>
      </c>
      <c r="W144" s="87">
        <f t="shared" si="19"/>
        <v>46022</v>
      </c>
    </row>
    <row r="145" spans="1:25" x14ac:dyDescent="0.25">
      <c r="A145" s="49">
        <v>5629</v>
      </c>
      <c r="B145" s="54">
        <v>129</v>
      </c>
      <c r="C145" s="61">
        <v>2025</v>
      </c>
      <c r="D145" s="49" t="s">
        <v>12</v>
      </c>
      <c r="E145" s="49" t="s">
        <v>123</v>
      </c>
      <c r="F145" s="84">
        <v>1</v>
      </c>
      <c r="G145" s="84">
        <v>1970</v>
      </c>
      <c r="H145" s="49">
        <v>2010</v>
      </c>
      <c r="I145" s="85" t="s">
        <v>104</v>
      </c>
      <c r="J145" s="85" t="s">
        <v>104</v>
      </c>
      <c r="K145" s="85" t="s">
        <v>104</v>
      </c>
      <c r="L145" s="50">
        <v>5264</v>
      </c>
      <c r="M145" s="50">
        <v>4275</v>
      </c>
      <c r="N145" s="50">
        <v>4275.2</v>
      </c>
      <c r="O145" s="84">
        <v>96</v>
      </c>
      <c r="P145" s="84">
        <v>5</v>
      </c>
      <c r="Q145" s="84">
        <v>6</v>
      </c>
      <c r="R145" s="86">
        <f>VLOOKUP(A145&amp;C145,Лист1!A:F,6,0)</f>
        <v>17898830.769400001</v>
      </c>
      <c r="S145" s="86">
        <v>0</v>
      </c>
      <c r="T145" s="86">
        <v>0</v>
      </c>
      <c r="U145" s="86">
        <v>0</v>
      </c>
      <c r="V145" s="86">
        <f t="shared" si="18"/>
        <v>17898830.769400001</v>
      </c>
      <c r="W145" s="87">
        <f t="shared" si="19"/>
        <v>46022</v>
      </c>
    </row>
    <row r="146" spans="1:25" x14ac:dyDescent="0.25">
      <c r="A146" s="49">
        <v>5633</v>
      </c>
      <c r="B146" s="84">
        <v>130</v>
      </c>
      <c r="C146" s="61">
        <v>2025</v>
      </c>
      <c r="D146" s="49" t="s">
        <v>12</v>
      </c>
      <c r="E146" s="49" t="s">
        <v>124</v>
      </c>
      <c r="F146" s="84">
        <v>1</v>
      </c>
      <c r="G146" s="84">
        <v>1988</v>
      </c>
      <c r="H146" s="49">
        <v>2014</v>
      </c>
      <c r="I146" s="85" t="s">
        <v>104</v>
      </c>
      <c r="J146" s="85" t="s">
        <v>104</v>
      </c>
      <c r="K146" s="85" t="s">
        <v>104</v>
      </c>
      <c r="L146" s="50">
        <v>4540.8999999999996</v>
      </c>
      <c r="M146" s="50">
        <v>4175</v>
      </c>
      <c r="N146" s="50">
        <v>4174.5</v>
      </c>
      <c r="O146" s="84">
        <v>270</v>
      </c>
      <c r="P146" s="84">
        <v>5</v>
      </c>
      <c r="Q146" s="84">
        <v>5</v>
      </c>
      <c r="R146" s="86">
        <f>VLOOKUP(A146&amp;C146,Лист1!A:F,6,0)</f>
        <v>4008586.4400000004</v>
      </c>
      <c r="S146" s="86">
        <v>0</v>
      </c>
      <c r="T146" s="86">
        <v>0</v>
      </c>
      <c r="U146" s="86">
        <v>0</v>
      </c>
      <c r="V146" s="86">
        <f t="shared" si="18"/>
        <v>4008586.4400000004</v>
      </c>
      <c r="W146" s="87">
        <f t="shared" si="19"/>
        <v>46022</v>
      </c>
    </row>
    <row r="147" spans="1:25" x14ac:dyDescent="0.25">
      <c r="A147" s="49">
        <v>5642</v>
      </c>
      <c r="B147" s="54">
        <v>131</v>
      </c>
      <c r="C147" s="61">
        <v>2025</v>
      </c>
      <c r="D147" s="49" t="s">
        <v>12</v>
      </c>
      <c r="E147" s="49" t="s">
        <v>194</v>
      </c>
      <c r="F147" s="84">
        <v>1</v>
      </c>
      <c r="G147" s="84">
        <v>1985</v>
      </c>
      <c r="H147" s="49">
        <v>2010</v>
      </c>
      <c r="I147" s="85" t="s">
        <v>104</v>
      </c>
      <c r="J147" s="85" t="s">
        <v>104</v>
      </c>
      <c r="K147" s="85" t="s">
        <v>104</v>
      </c>
      <c r="L147" s="50">
        <v>11686</v>
      </c>
      <c r="M147" s="50">
        <v>9548</v>
      </c>
      <c r="N147" s="50">
        <v>9548</v>
      </c>
      <c r="O147" s="84">
        <v>534</v>
      </c>
      <c r="P147" s="84">
        <v>9</v>
      </c>
      <c r="Q147" s="84">
        <v>5</v>
      </c>
      <c r="R147" s="86">
        <f>VLOOKUP(A147&amp;C147,Лист1!A:F,6,0)</f>
        <v>3585665.5559999999</v>
      </c>
      <c r="S147" s="86">
        <v>0</v>
      </c>
      <c r="T147" s="86">
        <v>0</v>
      </c>
      <c r="U147" s="86">
        <v>0</v>
      </c>
      <c r="V147" s="86">
        <f t="shared" si="18"/>
        <v>3585665.5559999999</v>
      </c>
      <c r="W147" s="87">
        <f t="shared" si="19"/>
        <v>46022</v>
      </c>
    </row>
    <row r="148" spans="1:25" x14ac:dyDescent="0.25">
      <c r="A148" s="49">
        <v>5646</v>
      </c>
      <c r="B148" s="54">
        <v>132</v>
      </c>
      <c r="C148" s="61">
        <v>2025</v>
      </c>
      <c r="D148" s="49" t="s">
        <v>12</v>
      </c>
      <c r="E148" s="49" t="s">
        <v>40</v>
      </c>
      <c r="F148" s="84">
        <v>1</v>
      </c>
      <c r="G148" s="84">
        <v>1964</v>
      </c>
      <c r="H148" s="49">
        <v>2012</v>
      </c>
      <c r="I148" s="85" t="s">
        <v>104</v>
      </c>
      <c r="J148" s="85" t="s">
        <v>104</v>
      </c>
      <c r="K148" s="85" t="s">
        <v>104</v>
      </c>
      <c r="L148" s="50">
        <v>1993.2</v>
      </c>
      <c r="M148" s="50">
        <v>1088</v>
      </c>
      <c r="N148" s="50">
        <v>383</v>
      </c>
      <c r="O148" s="84">
        <v>204</v>
      </c>
      <c r="P148" s="84">
        <v>4</v>
      </c>
      <c r="Q148" s="84">
        <v>1</v>
      </c>
      <c r="R148" s="86">
        <f>VLOOKUP(A148&amp;C148,Лист1!A:F,6,0)</f>
        <v>306812.21759999997</v>
      </c>
      <c r="S148" s="86">
        <v>0</v>
      </c>
      <c r="T148" s="86">
        <v>0</v>
      </c>
      <c r="U148" s="86">
        <v>0</v>
      </c>
      <c r="V148" s="86">
        <f t="shared" si="18"/>
        <v>306812.21759999997</v>
      </c>
      <c r="W148" s="87">
        <f t="shared" si="19"/>
        <v>46022</v>
      </c>
    </row>
    <row r="149" spans="1:25" x14ac:dyDescent="0.25">
      <c r="A149" s="49">
        <v>5647</v>
      </c>
      <c r="B149" s="84">
        <v>133</v>
      </c>
      <c r="C149" s="61">
        <v>2025</v>
      </c>
      <c r="D149" s="49" t="s">
        <v>12</v>
      </c>
      <c r="E149" s="49" t="s">
        <v>126</v>
      </c>
      <c r="F149" s="84">
        <v>1</v>
      </c>
      <c r="G149" s="84">
        <v>1969</v>
      </c>
      <c r="H149" s="49">
        <v>2011</v>
      </c>
      <c r="I149" s="85" t="s">
        <v>104</v>
      </c>
      <c r="J149" s="85" t="s">
        <v>104</v>
      </c>
      <c r="K149" s="85" t="s">
        <v>104</v>
      </c>
      <c r="L149" s="50">
        <v>3716.3</v>
      </c>
      <c r="M149" s="50">
        <v>2785</v>
      </c>
      <c r="N149" s="50">
        <v>2785.3</v>
      </c>
      <c r="O149" s="84">
        <v>240</v>
      </c>
      <c r="P149" s="84">
        <v>5</v>
      </c>
      <c r="Q149" s="84">
        <v>4</v>
      </c>
      <c r="R149" s="86">
        <f>VLOOKUP(A149&amp;C149,Лист1!A:F,6,0)</f>
        <v>5156231.4800000004</v>
      </c>
      <c r="S149" s="86">
        <v>0</v>
      </c>
      <c r="T149" s="86">
        <v>0</v>
      </c>
      <c r="U149" s="86">
        <v>0</v>
      </c>
      <c r="V149" s="86">
        <f t="shared" si="18"/>
        <v>5156231.4800000004</v>
      </c>
      <c r="W149" s="87">
        <f t="shared" si="19"/>
        <v>46022</v>
      </c>
    </row>
    <row r="150" spans="1:25" x14ac:dyDescent="0.25">
      <c r="A150" s="49">
        <v>5648</v>
      </c>
      <c r="B150" s="54">
        <v>134</v>
      </c>
      <c r="C150" s="61">
        <v>2025</v>
      </c>
      <c r="D150" s="49" t="s">
        <v>12</v>
      </c>
      <c r="E150" s="49" t="s">
        <v>167</v>
      </c>
      <c r="F150" s="84">
        <v>1</v>
      </c>
      <c r="G150" s="84">
        <v>1966</v>
      </c>
      <c r="H150" s="49">
        <v>2010</v>
      </c>
      <c r="I150" s="85" t="s">
        <v>104</v>
      </c>
      <c r="J150" s="85" t="s">
        <v>104</v>
      </c>
      <c r="K150" s="85" t="s">
        <v>104</v>
      </c>
      <c r="L150" s="50">
        <v>2533.1999999999998</v>
      </c>
      <c r="M150" s="50">
        <v>1999</v>
      </c>
      <c r="N150" s="50">
        <v>1998.5</v>
      </c>
      <c r="O150" s="84">
        <v>78</v>
      </c>
      <c r="P150" s="84">
        <v>4</v>
      </c>
      <c r="Q150" s="84">
        <v>3</v>
      </c>
      <c r="R150" s="86">
        <f>VLOOKUP(A150&amp;C150,Лист1!A:F,6,0)</f>
        <v>164363.68799999999</v>
      </c>
      <c r="S150" s="86">
        <v>0</v>
      </c>
      <c r="T150" s="86">
        <v>0</v>
      </c>
      <c r="U150" s="86">
        <v>0</v>
      </c>
      <c r="V150" s="86">
        <f t="shared" si="18"/>
        <v>164363.68799999999</v>
      </c>
      <c r="W150" s="87">
        <f t="shared" si="19"/>
        <v>46022</v>
      </c>
    </row>
    <row r="151" spans="1:25" x14ac:dyDescent="0.25">
      <c r="A151" s="49">
        <v>5650</v>
      </c>
      <c r="B151" s="84">
        <v>135</v>
      </c>
      <c r="C151" s="61">
        <v>2025</v>
      </c>
      <c r="D151" s="49" t="s">
        <v>12</v>
      </c>
      <c r="E151" s="49" t="s">
        <v>125</v>
      </c>
      <c r="F151" s="84">
        <v>1</v>
      </c>
      <c r="G151" s="84">
        <v>1978</v>
      </c>
      <c r="H151" s="49">
        <v>2010</v>
      </c>
      <c r="I151" s="85" t="s">
        <v>104</v>
      </c>
      <c r="J151" s="85" t="s">
        <v>104</v>
      </c>
      <c r="K151" s="85" t="s">
        <v>104</v>
      </c>
      <c r="L151" s="50">
        <v>4980.8999999999996</v>
      </c>
      <c r="M151" s="50">
        <v>2913</v>
      </c>
      <c r="N151" s="50">
        <v>2913.5</v>
      </c>
      <c r="O151" s="84">
        <v>180</v>
      </c>
      <c r="P151" s="84">
        <v>5</v>
      </c>
      <c r="Q151" s="84">
        <v>4</v>
      </c>
      <c r="R151" s="86">
        <f>VLOOKUP(A151&amp;C151,Лист1!A:F,6,0)</f>
        <v>9602530.7188000008</v>
      </c>
      <c r="S151" s="86">
        <v>0</v>
      </c>
      <c r="T151" s="86">
        <v>0</v>
      </c>
      <c r="U151" s="86">
        <v>0</v>
      </c>
      <c r="V151" s="86">
        <f t="shared" si="18"/>
        <v>9602530.7188000008</v>
      </c>
      <c r="W151" s="87">
        <f t="shared" si="19"/>
        <v>46022</v>
      </c>
    </row>
    <row r="152" spans="1:25" x14ac:dyDescent="0.25">
      <c r="A152" s="49">
        <v>5651</v>
      </c>
      <c r="B152" s="54">
        <v>136</v>
      </c>
      <c r="C152" s="61">
        <v>2025</v>
      </c>
      <c r="D152" s="49" t="s">
        <v>12</v>
      </c>
      <c r="E152" s="49" t="s">
        <v>166</v>
      </c>
      <c r="F152" s="84">
        <v>2</v>
      </c>
      <c r="G152" s="84">
        <v>1973</v>
      </c>
      <c r="H152" s="49">
        <v>2013</v>
      </c>
      <c r="I152" s="85" t="s">
        <v>104</v>
      </c>
      <c r="J152" s="85" t="s">
        <v>104</v>
      </c>
      <c r="K152" s="85" t="s">
        <v>104</v>
      </c>
      <c r="L152" s="50">
        <v>1840.7</v>
      </c>
      <c r="M152" s="50">
        <v>840.1</v>
      </c>
      <c r="N152" s="50">
        <v>840.1</v>
      </c>
      <c r="O152" s="84">
        <v>40</v>
      </c>
      <c r="P152" s="84">
        <v>4</v>
      </c>
      <c r="Q152" s="84">
        <v>2</v>
      </c>
      <c r="R152" s="86">
        <f>VLOOKUP(A152&amp;C152,Лист1!A:F,6,0)</f>
        <v>12402300.472800002</v>
      </c>
      <c r="S152" s="86">
        <v>0</v>
      </c>
      <c r="T152" s="86">
        <v>0</v>
      </c>
      <c r="U152" s="86">
        <v>0</v>
      </c>
      <c r="V152" s="86">
        <f t="shared" si="18"/>
        <v>12402300.472800002</v>
      </c>
      <c r="W152" s="87">
        <f t="shared" si="19"/>
        <v>46022</v>
      </c>
    </row>
    <row r="153" spans="1:25" x14ac:dyDescent="0.25">
      <c r="A153" s="49">
        <v>5652</v>
      </c>
      <c r="B153" s="84">
        <v>137</v>
      </c>
      <c r="C153" s="61">
        <v>2025</v>
      </c>
      <c r="D153" s="49" t="s">
        <v>12</v>
      </c>
      <c r="E153" s="49" t="s">
        <v>211</v>
      </c>
      <c r="F153" s="84">
        <v>1</v>
      </c>
      <c r="G153" s="84">
        <v>1973</v>
      </c>
      <c r="H153" s="49">
        <v>2011</v>
      </c>
      <c r="I153" s="85" t="s">
        <v>104</v>
      </c>
      <c r="J153" s="85" t="s">
        <v>104</v>
      </c>
      <c r="K153" s="85" t="s">
        <v>104</v>
      </c>
      <c r="L153" s="50">
        <v>1677.7</v>
      </c>
      <c r="M153" s="50">
        <v>1254</v>
      </c>
      <c r="N153" s="50">
        <v>1253.8</v>
      </c>
      <c r="O153" s="84">
        <v>50</v>
      </c>
      <c r="P153" s="84">
        <v>5</v>
      </c>
      <c r="Q153" s="84">
        <v>3</v>
      </c>
      <c r="R153" s="86">
        <f>VLOOKUP(A153&amp;C153,Лист1!A:F,6,0)</f>
        <v>9124523.6899999995</v>
      </c>
      <c r="S153" s="86">
        <v>0</v>
      </c>
      <c r="T153" s="86">
        <v>0</v>
      </c>
      <c r="U153" s="86">
        <v>0</v>
      </c>
      <c r="V153" s="86">
        <f t="shared" si="18"/>
        <v>9124523.6899999995</v>
      </c>
      <c r="W153" s="87">
        <f t="shared" si="19"/>
        <v>46022</v>
      </c>
    </row>
    <row r="154" spans="1:25" x14ac:dyDescent="0.25">
      <c r="A154" s="49">
        <v>5653</v>
      </c>
      <c r="B154" s="54">
        <v>138</v>
      </c>
      <c r="C154" s="61">
        <v>2025</v>
      </c>
      <c r="D154" s="49" t="s">
        <v>12</v>
      </c>
      <c r="E154" s="49" t="s">
        <v>212</v>
      </c>
      <c r="F154" s="84">
        <v>1</v>
      </c>
      <c r="G154" s="84">
        <v>1977</v>
      </c>
      <c r="H154" s="49">
        <v>2012</v>
      </c>
      <c r="I154" s="85" t="s">
        <v>104</v>
      </c>
      <c r="J154" s="85" t="s">
        <v>104</v>
      </c>
      <c r="K154" s="85" t="s">
        <v>104</v>
      </c>
      <c r="L154" s="50">
        <v>3768.2</v>
      </c>
      <c r="M154" s="50">
        <v>3152</v>
      </c>
      <c r="N154" s="50">
        <v>3151.6</v>
      </c>
      <c r="O154" s="84">
        <v>210</v>
      </c>
      <c r="P154" s="84">
        <v>5</v>
      </c>
      <c r="Q154" s="84">
        <v>4</v>
      </c>
      <c r="R154" s="86">
        <f>VLOOKUP(A154&amp;C154,Лист1!A:F,6,0)</f>
        <v>13239932.227599999</v>
      </c>
      <c r="S154" s="86">
        <v>0</v>
      </c>
      <c r="T154" s="86">
        <v>0</v>
      </c>
      <c r="U154" s="86">
        <v>0</v>
      </c>
      <c r="V154" s="86">
        <f t="shared" si="18"/>
        <v>13239932.227599999</v>
      </c>
      <c r="W154" s="87">
        <f t="shared" si="19"/>
        <v>46022</v>
      </c>
    </row>
    <row r="155" spans="1:25" x14ac:dyDescent="0.25">
      <c r="A155" s="49">
        <v>5654</v>
      </c>
      <c r="B155" s="54">
        <v>139</v>
      </c>
      <c r="C155" s="61">
        <v>2025</v>
      </c>
      <c r="D155" s="49" t="s">
        <v>12</v>
      </c>
      <c r="E155" s="49" t="s">
        <v>41</v>
      </c>
      <c r="F155" s="84">
        <v>1</v>
      </c>
      <c r="G155" s="84">
        <v>1964</v>
      </c>
      <c r="H155" s="49">
        <v>2010</v>
      </c>
      <c r="I155" s="85" t="s">
        <v>104</v>
      </c>
      <c r="J155" s="85" t="s">
        <v>104</v>
      </c>
      <c r="K155" s="85" t="s">
        <v>104</v>
      </c>
      <c r="L155" s="50">
        <v>1680.8</v>
      </c>
      <c r="M155" s="50">
        <v>1444.8</v>
      </c>
      <c r="N155" s="50">
        <v>565.1</v>
      </c>
      <c r="O155" s="84">
        <v>77</v>
      </c>
      <c r="P155" s="84">
        <v>3</v>
      </c>
      <c r="Q155" s="84">
        <v>1</v>
      </c>
      <c r="R155" s="86">
        <f>VLOOKUP(A155&amp;C155,Лист1!A:F,6,0)</f>
        <v>401777.90399999998</v>
      </c>
      <c r="S155" s="86">
        <v>0</v>
      </c>
      <c r="T155" s="86">
        <v>0</v>
      </c>
      <c r="U155" s="86">
        <v>0</v>
      </c>
      <c r="V155" s="86">
        <f t="shared" si="18"/>
        <v>401777.90399999998</v>
      </c>
      <c r="W155" s="87">
        <f t="shared" si="19"/>
        <v>46022</v>
      </c>
      <c r="Y155" s="35"/>
    </row>
    <row r="156" spans="1:25" x14ac:dyDescent="0.25">
      <c r="A156" s="49">
        <v>5656</v>
      </c>
      <c r="B156" s="84">
        <v>140</v>
      </c>
      <c r="C156" s="61">
        <v>2025</v>
      </c>
      <c r="D156" s="49" t="s">
        <v>12</v>
      </c>
      <c r="E156" s="49" t="s">
        <v>178</v>
      </c>
      <c r="F156" s="84">
        <v>1</v>
      </c>
      <c r="G156" s="84">
        <v>1967</v>
      </c>
      <c r="H156" s="49">
        <v>2010</v>
      </c>
      <c r="I156" s="85" t="s">
        <v>104</v>
      </c>
      <c r="J156" s="85" t="s">
        <v>104</v>
      </c>
      <c r="K156" s="85" t="s">
        <v>104</v>
      </c>
      <c r="L156" s="50">
        <v>2493.4</v>
      </c>
      <c r="M156" s="50">
        <v>1793</v>
      </c>
      <c r="N156" s="50">
        <v>1329.4</v>
      </c>
      <c r="O156" s="84">
        <v>204</v>
      </c>
      <c r="P156" s="84">
        <v>4</v>
      </c>
      <c r="Q156" s="84">
        <v>2</v>
      </c>
      <c r="R156" s="86">
        <f>VLOOKUP(A156&amp;C156,Лист1!A:F,6,0)</f>
        <v>273939.48</v>
      </c>
      <c r="S156" s="86">
        <v>0</v>
      </c>
      <c r="T156" s="86">
        <v>0</v>
      </c>
      <c r="U156" s="86">
        <v>0</v>
      </c>
      <c r="V156" s="86">
        <f t="shared" si="18"/>
        <v>273939.48</v>
      </c>
      <c r="W156" s="87">
        <f t="shared" si="19"/>
        <v>46022</v>
      </c>
    </row>
    <row r="157" spans="1:25" x14ac:dyDescent="0.25">
      <c r="A157" s="49">
        <v>5658</v>
      </c>
      <c r="B157" s="54">
        <v>141</v>
      </c>
      <c r="C157" s="61">
        <v>2025</v>
      </c>
      <c r="D157" s="49" t="s">
        <v>12</v>
      </c>
      <c r="E157" s="49" t="s">
        <v>168</v>
      </c>
      <c r="F157" s="84">
        <v>1</v>
      </c>
      <c r="G157" s="84">
        <v>1986</v>
      </c>
      <c r="H157" s="49">
        <v>2012</v>
      </c>
      <c r="I157" s="85" t="s">
        <v>104</v>
      </c>
      <c r="J157" s="85" t="s">
        <v>104</v>
      </c>
      <c r="K157" s="85" t="s">
        <v>104</v>
      </c>
      <c r="L157" s="50">
        <v>2786</v>
      </c>
      <c r="M157" s="50">
        <v>2022</v>
      </c>
      <c r="N157" s="50">
        <v>2022</v>
      </c>
      <c r="O157" s="84">
        <v>180</v>
      </c>
      <c r="P157" s="84">
        <v>5</v>
      </c>
      <c r="Q157" s="84">
        <v>2</v>
      </c>
      <c r="R157" s="86">
        <f>VLOOKUP(A157&amp;C157,Лист1!A:F,6,0)</f>
        <v>1948586.064</v>
      </c>
      <c r="S157" s="86">
        <v>0</v>
      </c>
      <c r="T157" s="86">
        <v>0</v>
      </c>
      <c r="U157" s="86">
        <v>0</v>
      </c>
      <c r="V157" s="86">
        <f t="shared" si="18"/>
        <v>1948586.064</v>
      </c>
      <c r="W157" s="87">
        <f t="shared" si="19"/>
        <v>46022</v>
      </c>
    </row>
    <row r="158" spans="1:25" x14ac:dyDescent="0.25">
      <c r="A158" s="49">
        <v>5659</v>
      </c>
      <c r="B158" s="84">
        <v>142</v>
      </c>
      <c r="C158" s="61">
        <v>2025</v>
      </c>
      <c r="D158" s="49" t="s">
        <v>12</v>
      </c>
      <c r="E158" s="49" t="s">
        <v>147</v>
      </c>
      <c r="F158" s="84">
        <v>1</v>
      </c>
      <c r="G158" s="84">
        <v>1967</v>
      </c>
      <c r="H158" s="49">
        <v>2010</v>
      </c>
      <c r="I158" s="85" t="s">
        <v>104</v>
      </c>
      <c r="J158" s="85" t="s">
        <v>104</v>
      </c>
      <c r="K158" s="85" t="s">
        <v>104</v>
      </c>
      <c r="L158" s="50">
        <v>845</v>
      </c>
      <c r="M158" s="50">
        <v>552</v>
      </c>
      <c r="N158" s="50">
        <v>552</v>
      </c>
      <c r="O158" s="84">
        <v>23</v>
      </c>
      <c r="P158" s="84">
        <v>3</v>
      </c>
      <c r="Q158" s="84">
        <v>1</v>
      </c>
      <c r="R158" s="86">
        <f>VLOOKUP(A158&amp;C158,Лист1!A:F,6,0)</f>
        <v>1096146.0520000001</v>
      </c>
      <c r="S158" s="86">
        <v>0</v>
      </c>
      <c r="T158" s="86">
        <v>0</v>
      </c>
      <c r="U158" s="86">
        <v>0</v>
      </c>
      <c r="V158" s="86">
        <f t="shared" si="18"/>
        <v>1096146.0520000001</v>
      </c>
      <c r="W158" s="87">
        <f t="shared" si="19"/>
        <v>46022</v>
      </c>
    </row>
    <row r="159" spans="1:25" x14ac:dyDescent="0.25">
      <c r="A159" s="49">
        <v>5660</v>
      </c>
      <c r="B159" s="54">
        <v>143</v>
      </c>
      <c r="C159" s="61">
        <v>2025</v>
      </c>
      <c r="D159" s="49" t="s">
        <v>12</v>
      </c>
      <c r="E159" s="49" t="s">
        <v>148</v>
      </c>
      <c r="F159" s="84">
        <v>1</v>
      </c>
      <c r="G159" s="84">
        <v>1975</v>
      </c>
      <c r="H159" s="49">
        <v>2010</v>
      </c>
      <c r="I159" s="85" t="s">
        <v>104</v>
      </c>
      <c r="J159" s="85" t="s">
        <v>104</v>
      </c>
      <c r="K159" s="85" t="s">
        <v>104</v>
      </c>
      <c r="L159" s="50">
        <v>2063</v>
      </c>
      <c r="M159" s="50">
        <v>1438</v>
      </c>
      <c r="N159" s="50">
        <v>1438</v>
      </c>
      <c r="O159" s="84">
        <v>63</v>
      </c>
      <c r="P159" s="84">
        <v>4</v>
      </c>
      <c r="Q159" s="84">
        <v>2</v>
      </c>
      <c r="R159" s="86">
        <f>VLOOKUP(A159&amp;C159,Лист1!A:F,6,0)</f>
        <v>2682278.1120000002</v>
      </c>
      <c r="S159" s="86">
        <v>0</v>
      </c>
      <c r="T159" s="86">
        <v>0</v>
      </c>
      <c r="U159" s="86">
        <v>0</v>
      </c>
      <c r="V159" s="86">
        <f t="shared" si="18"/>
        <v>2682278.1120000002</v>
      </c>
      <c r="W159" s="87">
        <f t="shared" si="19"/>
        <v>46022</v>
      </c>
    </row>
    <row r="160" spans="1:25" x14ac:dyDescent="0.25">
      <c r="A160" s="49">
        <v>5665</v>
      </c>
      <c r="B160" s="84">
        <v>144</v>
      </c>
      <c r="C160" s="61">
        <v>2025</v>
      </c>
      <c r="D160" s="49" t="s">
        <v>12</v>
      </c>
      <c r="E160" s="49" t="s">
        <v>127</v>
      </c>
      <c r="F160" s="84">
        <v>1</v>
      </c>
      <c r="G160" s="84">
        <v>1974</v>
      </c>
      <c r="H160" s="49">
        <v>2013</v>
      </c>
      <c r="I160" s="85" t="s">
        <v>104</v>
      </c>
      <c r="J160" s="85" t="s">
        <v>104</v>
      </c>
      <c r="K160" s="85" t="s">
        <v>104</v>
      </c>
      <c r="L160" s="50">
        <v>702.4</v>
      </c>
      <c r="M160" s="50">
        <v>493.3</v>
      </c>
      <c r="N160" s="50">
        <v>493.3</v>
      </c>
      <c r="O160" s="84">
        <v>24</v>
      </c>
      <c r="P160" s="84">
        <v>2</v>
      </c>
      <c r="Q160" s="84">
        <v>2</v>
      </c>
      <c r="R160" s="86">
        <f>VLOOKUP(A160&amp;C160,Лист1!A:F,6,0)</f>
        <v>7286390.3920400003</v>
      </c>
      <c r="S160" s="86">
        <v>0</v>
      </c>
      <c r="T160" s="86">
        <v>0</v>
      </c>
      <c r="U160" s="86">
        <v>0</v>
      </c>
      <c r="V160" s="86">
        <f t="shared" si="18"/>
        <v>7286390.3920400003</v>
      </c>
      <c r="W160" s="87">
        <f t="shared" si="19"/>
        <v>46022</v>
      </c>
    </row>
    <row r="161" spans="1:23" x14ac:dyDescent="0.25">
      <c r="A161" s="49">
        <v>5666</v>
      </c>
      <c r="B161" s="54">
        <v>145</v>
      </c>
      <c r="C161" s="61">
        <v>2025</v>
      </c>
      <c r="D161" s="49" t="s">
        <v>12</v>
      </c>
      <c r="E161" s="49" t="s">
        <v>128</v>
      </c>
      <c r="F161" s="84">
        <v>1</v>
      </c>
      <c r="G161" s="84">
        <v>1971</v>
      </c>
      <c r="H161" s="49">
        <v>2011</v>
      </c>
      <c r="I161" s="85" t="s">
        <v>104</v>
      </c>
      <c r="J161" s="85" t="s">
        <v>104</v>
      </c>
      <c r="K161" s="85" t="s">
        <v>104</v>
      </c>
      <c r="L161" s="50">
        <v>705</v>
      </c>
      <c r="M161" s="50">
        <v>545.4</v>
      </c>
      <c r="N161" s="50">
        <v>545.4</v>
      </c>
      <c r="O161" s="84">
        <v>21</v>
      </c>
      <c r="P161" s="84">
        <v>2</v>
      </c>
      <c r="Q161" s="84">
        <v>2</v>
      </c>
      <c r="R161" s="86">
        <f>VLOOKUP(A161&amp;C161,Лист1!A:F,6,0)</f>
        <v>5451890.2138800006</v>
      </c>
      <c r="S161" s="86">
        <v>0</v>
      </c>
      <c r="T161" s="86">
        <v>0</v>
      </c>
      <c r="U161" s="86">
        <v>0</v>
      </c>
      <c r="V161" s="86">
        <f t="shared" si="18"/>
        <v>5451890.2138800006</v>
      </c>
      <c r="W161" s="87">
        <f t="shared" si="19"/>
        <v>46022</v>
      </c>
    </row>
    <row r="162" spans="1:23" x14ac:dyDescent="0.25">
      <c r="A162" s="49">
        <v>5677</v>
      </c>
      <c r="B162" s="54">
        <v>146</v>
      </c>
      <c r="C162" s="61">
        <v>2025</v>
      </c>
      <c r="D162" s="49" t="s">
        <v>12</v>
      </c>
      <c r="E162" s="49" t="s">
        <v>251</v>
      </c>
      <c r="F162" s="84">
        <v>1</v>
      </c>
      <c r="G162" s="84">
        <v>1984</v>
      </c>
      <c r="H162" s="49">
        <v>2012</v>
      </c>
      <c r="I162" s="85" t="s">
        <v>104</v>
      </c>
      <c r="J162" s="85" t="s">
        <v>104</v>
      </c>
      <c r="K162" s="85" t="s">
        <v>104</v>
      </c>
      <c r="L162" s="50">
        <v>865</v>
      </c>
      <c r="M162" s="50">
        <v>590</v>
      </c>
      <c r="N162" s="50">
        <v>590</v>
      </c>
      <c r="O162" s="84">
        <v>24</v>
      </c>
      <c r="P162" s="84">
        <v>3</v>
      </c>
      <c r="Q162" s="84">
        <v>1</v>
      </c>
      <c r="R162" s="86">
        <f>VLOOKUP(A162&amp;C162,Лист1!A:F,6,0)</f>
        <v>153930.087</v>
      </c>
      <c r="S162" s="86">
        <v>0</v>
      </c>
      <c r="T162" s="86">
        <v>0</v>
      </c>
      <c r="U162" s="86">
        <v>0</v>
      </c>
      <c r="V162" s="86">
        <f t="shared" si="18"/>
        <v>153930.087</v>
      </c>
      <c r="W162" s="87">
        <f t="shared" si="19"/>
        <v>46022</v>
      </c>
    </row>
    <row r="163" spans="1:23" x14ac:dyDescent="0.25">
      <c r="A163" s="49">
        <v>5678</v>
      </c>
      <c r="B163" s="84">
        <v>147</v>
      </c>
      <c r="C163" s="61">
        <v>2025</v>
      </c>
      <c r="D163" s="49" t="s">
        <v>12</v>
      </c>
      <c r="E163" s="49" t="s">
        <v>169</v>
      </c>
      <c r="F163" s="84">
        <v>1</v>
      </c>
      <c r="G163" s="84">
        <v>1961</v>
      </c>
      <c r="H163" s="49">
        <v>2010</v>
      </c>
      <c r="I163" s="85" t="s">
        <v>104</v>
      </c>
      <c r="J163" s="85" t="s">
        <v>104</v>
      </c>
      <c r="K163" s="85" t="s">
        <v>104</v>
      </c>
      <c r="L163" s="50">
        <v>701.4</v>
      </c>
      <c r="M163" s="50">
        <v>533.4</v>
      </c>
      <c r="N163" s="50">
        <v>533.4</v>
      </c>
      <c r="O163" s="84">
        <v>19</v>
      </c>
      <c r="P163" s="84">
        <v>3</v>
      </c>
      <c r="Q163" s="84">
        <v>1</v>
      </c>
      <c r="R163" s="86">
        <f>VLOOKUP(A163&amp;C163,Лист1!A:F,6,0)</f>
        <v>535769.54801999987</v>
      </c>
      <c r="S163" s="86">
        <v>0</v>
      </c>
      <c r="T163" s="86">
        <v>0</v>
      </c>
      <c r="U163" s="86">
        <v>0</v>
      </c>
      <c r="V163" s="86">
        <f t="shared" si="18"/>
        <v>535769.54801999987</v>
      </c>
      <c r="W163" s="87">
        <f t="shared" si="19"/>
        <v>46022</v>
      </c>
    </row>
    <row r="164" spans="1:23" x14ac:dyDescent="0.25">
      <c r="A164" s="49">
        <v>4716</v>
      </c>
      <c r="B164" s="54">
        <v>148</v>
      </c>
      <c r="C164" s="61">
        <v>2025</v>
      </c>
      <c r="D164" s="49" t="s">
        <v>12</v>
      </c>
      <c r="E164" s="49" t="s">
        <v>189</v>
      </c>
      <c r="F164" s="84">
        <v>1</v>
      </c>
      <c r="G164" s="84">
        <v>1960</v>
      </c>
      <c r="H164" s="49">
        <v>2011</v>
      </c>
      <c r="I164" s="85" t="s">
        <v>104</v>
      </c>
      <c r="J164" s="85" t="s">
        <v>104</v>
      </c>
      <c r="K164" s="85" t="s">
        <v>104</v>
      </c>
      <c r="L164" s="50">
        <v>715</v>
      </c>
      <c r="M164" s="50">
        <v>639</v>
      </c>
      <c r="N164" s="50">
        <v>639</v>
      </c>
      <c r="O164" s="88">
        <v>48</v>
      </c>
      <c r="P164" s="84">
        <v>2</v>
      </c>
      <c r="Q164" s="84">
        <v>2</v>
      </c>
      <c r="R164" s="86">
        <f>VLOOKUP(A164&amp;C164,Лист1!A:F,6,0)</f>
        <v>2253230.8708000001</v>
      </c>
      <c r="S164" s="86">
        <v>0</v>
      </c>
      <c r="T164" s="86">
        <v>0</v>
      </c>
      <c r="U164" s="86">
        <v>0</v>
      </c>
      <c r="V164" s="86">
        <f t="shared" si="18"/>
        <v>2253230.8708000001</v>
      </c>
      <c r="W164" s="87">
        <f t="shared" si="19"/>
        <v>46022</v>
      </c>
    </row>
    <row r="165" spans="1:23" x14ac:dyDescent="0.25">
      <c r="A165" s="49">
        <v>10055</v>
      </c>
      <c r="B165" s="84">
        <v>149</v>
      </c>
      <c r="C165" s="61">
        <v>2025</v>
      </c>
      <c r="D165" s="49" t="s">
        <v>12</v>
      </c>
      <c r="E165" s="49" t="s">
        <v>170</v>
      </c>
      <c r="F165" s="84">
        <v>2</v>
      </c>
      <c r="G165" s="84">
        <v>1982</v>
      </c>
      <c r="H165" s="49">
        <v>2011</v>
      </c>
      <c r="I165" s="85" t="s">
        <v>104</v>
      </c>
      <c r="J165" s="85" t="s">
        <v>104</v>
      </c>
      <c r="K165" s="85" t="s">
        <v>104</v>
      </c>
      <c r="L165" s="50">
        <v>1456</v>
      </c>
      <c r="M165" s="50">
        <v>997.5</v>
      </c>
      <c r="N165" s="50">
        <v>997.5</v>
      </c>
      <c r="O165" s="84">
        <v>35</v>
      </c>
      <c r="P165" s="84">
        <v>2</v>
      </c>
      <c r="Q165" s="84">
        <v>3</v>
      </c>
      <c r="R165" s="86">
        <f>VLOOKUP(A165&amp;C165,Лист1!A:F,6,0)</f>
        <v>1638274.53</v>
      </c>
      <c r="S165" s="86">
        <v>0</v>
      </c>
      <c r="T165" s="86">
        <v>0</v>
      </c>
      <c r="U165" s="86">
        <v>0</v>
      </c>
      <c r="V165" s="86">
        <f t="shared" si="18"/>
        <v>1638274.53</v>
      </c>
      <c r="W165" s="87">
        <f t="shared" si="19"/>
        <v>46022</v>
      </c>
    </row>
    <row r="166" spans="1:23" x14ac:dyDescent="0.25">
      <c r="A166" s="49">
        <v>10076</v>
      </c>
      <c r="B166" s="54">
        <v>150</v>
      </c>
      <c r="C166" s="61">
        <v>2025</v>
      </c>
      <c r="D166" s="49" t="s">
        <v>12</v>
      </c>
      <c r="E166" s="49" t="s">
        <v>181</v>
      </c>
      <c r="F166" s="84">
        <v>1</v>
      </c>
      <c r="G166" s="84">
        <v>1975</v>
      </c>
      <c r="H166" s="49">
        <v>2018</v>
      </c>
      <c r="I166" s="85" t="s">
        <v>104</v>
      </c>
      <c r="J166" s="85" t="s">
        <v>104</v>
      </c>
      <c r="K166" s="85" t="s">
        <v>104</v>
      </c>
      <c r="L166" s="50">
        <v>500</v>
      </c>
      <c r="M166" s="50">
        <v>420</v>
      </c>
      <c r="N166" s="50">
        <v>420</v>
      </c>
      <c r="O166" s="84">
        <v>12</v>
      </c>
      <c r="P166" s="84">
        <v>2</v>
      </c>
      <c r="Q166" s="84">
        <v>2</v>
      </c>
      <c r="R166" s="86">
        <f>VLOOKUP(A166&amp;C166,Лист1!A:F,6,0)</f>
        <v>638783.56000000006</v>
      </c>
      <c r="S166" s="86">
        <v>0</v>
      </c>
      <c r="T166" s="86">
        <v>0</v>
      </c>
      <c r="U166" s="86">
        <v>0</v>
      </c>
      <c r="V166" s="86">
        <f t="shared" si="18"/>
        <v>638783.56000000006</v>
      </c>
      <c r="W166" s="87">
        <f t="shared" si="19"/>
        <v>46022</v>
      </c>
    </row>
    <row r="167" spans="1:23" x14ac:dyDescent="0.25">
      <c r="A167" s="49">
        <v>10090</v>
      </c>
      <c r="B167" s="84">
        <v>151</v>
      </c>
      <c r="C167" s="61">
        <v>2025</v>
      </c>
      <c r="D167" s="49" t="s">
        <v>12</v>
      </c>
      <c r="E167" s="49" t="s">
        <v>171</v>
      </c>
      <c r="F167" s="84">
        <v>1</v>
      </c>
      <c r="G167" s="84">
        <v>1974</v>
      </c>
      <c r="H167" s="49">
        <v>1974</v>
      </c>
      <c r="I167" s="85" t="s">
        <v>104</v>
      </c>
      <c r="J167" s="85" t="s">
        <v>104</v>
      </c>
      <c r="K167" s="85" t="s">
        <v>104</v>
      </c>
      <c r="L167" s="50">
        <v>500</v>
      </c>
      <c r="M167" s="50">
        <v>425</v>
      </c>
      <c r="N167" s="50">
        <v>425</v>
      </c>
      <c r="O167" s="84">
        <v>14</v>
      </c>
      <c r="P167" s="84">
        <v>2</v>
      </c>
      <c r="Q167" s="84">
        <v>2</v>
      </c>
      <c r="R167" s="86">
        <f>VLOOKUP(A167&amp;C167,Лист1!A:F,6,0)</f>
        <v>1992420.4664</v>
      </c>
      <c r="S167" s="86">
        <v>0</v>
      </c>
      <c r="T167" s="86">
        <v>0</v>
      </c>
      <c r="U167" s="86">
        <v>0</v>
      </c>
      <c r="V167" s="86">
        <f t="shared" si="18"/>
        <v>1992420.4664</v>
      </c>
      <c r="W167" s="87">
        <f t="shared" si="19"/>
        <v>46022</v>
      </c>
    </row>
    <row r="168" spans="1:23" x14ac:dyDescent="0.25">
      <c r="A168" s="54">
        <v>10105</v>
      </c>
      <c r="B168" s="54">
        <v>152</v>
      </c>
      <c r="C168" s="61">
        <v>2025</v>
      </c>
      <c r="D168" s="49" t="s">
        <v>12</v>
      </c>
      <c r="E168" s="49" t="s">
        <v>252</v>
      </c>
      <c r="F168" s="84">
        <v>1</v>
      </c>
      <c r="G168" s="84">
        <v>1993</v>
      </c>
      <c r="H168" s="49">
        <v>1993</v>
      </c>
      <c r="I168" s="85" t="s">
        <v>104</v>
      </c>
      <c r="J168" s="85" t="s">
        <v>104</v>
      </c>
      <c r="K168" s="85" t="s">
        <v>104</v>
      </c>
      <c r="L168" s="50">
        <v>3780</v>
      </c>
      <c r="M168" s="50">
        <v>2394.8000000000002</v>
      </c>
      <c r="N168" s="50">
        <v>2394.8000000000002</v>
      </c>
      <c r="O168" s="84">
        <v>87</v>
      </c>
      <c r="P168" s="84">
        <v>5</v>
      </c>
      <c r="Q168" s="84">
        <v>3</v>
      </c>
      <c r="R168" s="86">
        <f>VLOOKUP(A168&amp;C168,Лист1!A:F,6,0)</f>
        <v>1383997</v>
      </c>
      <c r="S168" s="86">
        <v>0</v>
      </c>
      <c r="T168" s="86">
        <v>0</v>
      </c>
      <c r="U168" s="86">
        <v>0</v>
      </c>
      <c r="V168" s="86">
        <f t="shared" si="18"/>
        <v>1383997</v>
      </c>
      <c r="W168" s="87">
        <f t="shared" si="19"/>
        <v>46022</v>
      </c>
    </row>
    <row r="169" spans="1:23" x14ac:dyDescent="0.25">
      <c r="A169" s="49">
        <v>10021</v>
      </c>
      <c r="B169" s="54">
        <v>153</v>
      </c>
      <c r="C169" s="61">
        <v>2025</v>
      </c>
      <c r="D169" s="49" t="s">
        <v>12</v>
      </c>
      <c r="E169" s="49" t="s">
        <v>172</v>
      </c>
      <c r="F169" s="84">
        <v>1</v>
      </c>
      <c r="G169" s="84">
        <v>1981</v>
      </c>
      <c r="H169" s="49">
        <v>2018</v>
      </c>
      <c r="I169" s="85" t="s">
        <v>104</v>
      </c>
      <c r="J169" s="85" t="s">
        <v>104</v>
      </c>
      <c r="K169" s="85" t="s">
        <v>104</v>
      </c>
      <c r="L169" s="50">
        <v>4320</v>
      </c>
      <c r="M169" s="50">
        <v>1868</v>
      </c>
      <c r="N169" s="50">
        <v>1868.1</v>
      </c>
      <c r="O169" s="84">
        <v>180</v>
      </c>
      <c r="P169" s="84">
        <v>5</v>
      </c>
      <c r="Q169" s="84">
        <v>2</v>
      </c>
      <c r="R169" s="86">
        <f>VLOOKUP(A169&amp;C169,Лист1!A:F,6,0)</f>
        <v>2395438.35</v>
      </c>
      <c r="S169" s="86">
        <v>0</v>
      </c>
      <c r="T169" s="86">
        <v>0</v>
      </c>
      <c r="U169" s="86">
        <v>0</v>
      </c>
      <c r="V169" s="86">
        <f t="shared" si="18"/>
        <v>2395438.35</v>
      </c>
      <c r="W169" s="87">
        <f t="shared" si="19"/>
        <v>46022</v>
      </c>
    </row>
    <row r="170" spans="1:23" x14ac:dyDescent="0.25">
      <c r="A170" s="49">
        <v>11415</v>
      </c>
      <c r="B170" s="84">
        <v>154</v>
      </c>
      <c r="C170" s="61">
        <v>2025</v>
      </c>
      <c r="D170" s="49" t="s">
        <v>12</v>
      </c>
      <c r="E170" s="49" t="s">
        <v>215</v>
      </c>
      <c r="F170" s="84">
        <v>1</v>
      </c>
      <c r="G170" s="84">
        <v>1957</v>
      </c>
      <c r="H170" s="49">
        <v>2011</v>
      </c>
      <c r="I170" s="85" t="s">
        <v>104</v>
      </c>
      <c r="J170" s="85" t="s">
        <v>104</v>
      </c>
      <c r="K170" s="85" t="s">
        <v>104</v>
      </c>
      <c r="L170" s="50">
        <v>614.70000000000005</v>
      </c>
      <c r="M170" s="50">
        <v>567.20000000000005</v>
      </c>
      <c r="N170" s="50">
        <v>567.20000000000005</v>
      </c>
      <c r="O170" s="84">
        <v>23</v>
      </c>
      <c r="P170" s="84">
        <v>2</v>
      </c>
      <c r="Q170" s="84">
        <v>2</v>
      </c>
      <c r="R170" s="86">
        <f>VLOOKUP(A170&amp;C170,Лист1!A:F,6,0)</f>
        <v>116880.84480000001</v>
      </c>
      <c r="S170" s="86">
        <v>0</v>
      </c>
      <c r="T170" s="86">
        <v>0</v>
      </c>
      <c r="U170" s="86">
        <v>0</v>
      </c>
      <c r="V170" s="86">
        <f t="shared" si="18"/>
        <v>116880.84480000001</v>
      </c>
      <c r="W170" s="87">
        <f t="shared" si="19"/>
        <v>46022</v>
      </c>
    </row>
    <row r="171" spans="1:23" x14ac:dyDescent="0.25">
      <c r="A171" s="49">
        <v>11402</v>
      </c>
      <c r="B171" s="54">
        <v>155</v>
      </c>
      <c r="C171" s="61">
        <v>2025</v>
      </c>
      <c r="D171" s="49" t="s">
        <v>12</v>
      </c>
      <c r="E171" s="49" t="s">
        <v>225</v>
      </c>
      <c r="F171" s="84">
        <v>1</v>
      </c>
      <c r="G171" s="84">
        <v>1654</v>
      </c>
      <c r="H171" s="49">
        <v>2011</v>
      </c>
      <c r="I171" s="85" t="s">
        <v>104</v>
      </c>
      <c r="J171" s="85" t="s">
        <v>104</v>
      </c>
      <c r="K171" s="85" t="s">
        <v>104</v>
      </c>
      <c r="L171" s="50">
        <v>342.6</v>
      </c>
      <c r="M171" s="50">
        <v>289.8</v>
      </c>
      <c r="N171" s="50">
        <v>289.8</v>
      </c>
      <c r="O171" s="84">
        <v>22</v>
      </c>
      <c r="P171" s="84">
        <v>2</v>
      </c>
      <c r="Q171" s="84">
        <v>2</v>
      </c>
      <c r="R171" s="86">
        <f>VLOOKUP(A171&amp;C171,Лист1!A:F,6,0)</f>
        <v>54787.896000000001</v>
      </c>
      <c r="S171" s="86">
        <v>0</v>
      </c>
      <c r="T171" s="86">
        <v>0</v>
      </c>
      <c r="U171" s="86">
        <v>0</v>
      </c>
      <c r="V171" s="86">
        <f t="shared" si="18"/>
        <v>54787.896000000001</v>
      </c>
      <c r="W171" s="87">
        <f t="shared" si="19"/>
        <v>46022</v>
      </c>
    </row>
    <row r="172" spans="1:23" x14ac:dyDescent="0.25">
      <c r="A172" s="49">
        <v>11393</v>
      </c>
      <c r="B172" s="84">
        <v>156</v>
      </c>
      <c r="C172" s="61">
        <v>2025</v>
      </c>
      <c r="D172" s="49" t="s">
        <v>12</v>
      </c>
      <c r="E172" s="49" t="s">
        <v>216</v>
      </c>
      <c r="F172" s="84">
        <v>1</v>
      </c>
      <c r="G172" s="84">
        <v>1962</v>
      </c>
      <c r="H172" s="49">
        <v>2011</v>
      </c>
      <c r="I172" s="85" t="s">
        <v>104</v>
      </c>
      <c r="J172" s="85" t="s">
        <v>104</v>
      </c>
      <c r="K172" s="85" t="s">
        <v>104</v>
      </c>
      <c r="L172" s="50">
        <v>358.1</v>
      </c>
      <c r="M172" s="50">
        <v>310.60000000000002</v>
      </c>
      <c r="N172" s="50">
        <v>310.60000000000002</v>
      </c>
      <c r="O172" s="84">
        <v>28</v>
      </c>
      <c r="P172" s="84">
        <v>2</v>
      </c>
      <c r="Q172" s="84">
        <v>2</v>
      </c>
      <c r="R172" s="86">
        <f>VLOOKUP(A172&amp;C172,Лист1!A:F,6,0)</f>
        <v>677766.31239999994</v>
      </c>
      <c r="S172" s="86">
        <v>0</v>
      </c>
      <c r="T172" s="86">
        <v>0</v>
      </c>
      <c r="U172" s="86">
        <v>0</v>
      </c>
      <c r="V172" s="86">
        <f t="shared" si="18"/>
        <v>677766.31239999994</v>
      </c>
      <c r="W172" s="87">
        <f t="shared" si="19"/>
        <v>46022</v>
      </c>
    </row>
    <row r="173" spans="1:23" x14ac:dyDescent="0.25">
      <c r="A173" s="49">
        <v>11379</v>
      </c>
      <c r="B173" s="54">
        <v>157</v>
      </c>
      <c r="C173" s="61">
        <v>2025</v>
      </c>
      <c r="D173" s="49" t="s">
        <v>12</v>
      </c>
      <c r="E173" s="49" t="s">
        <v>217</v>
      </c>
      <c r="F173" s="84">
        <v>1</v>
      </c>
      <c r="G173" s="84">
        <v>1960</v>
      </c>
      <c r="H173" s="49">
        <v>2011</v>
      </c>
      <c r="I173" s="85" t="s">
        <v>104</v>
      </c>
      <c r="J173" s="85" t="s">
        <v>104</v>
      </c>
      <c r="K173" s="85" t="s">
        <v>104</v>
      </c>
      <c r="L173" s="50">
        <v>414.8</v>
      </c>
      <c r="M173" s="50">
        <v>368.6</v>
      </c>
      <c r="N173" s="50">
        <v>368.6</v>
      </c>
      <c r="O173" s="84">
        <v>25</v>
      </c>
      <c r="P173" s="84">
        <v>2</v>
      </c>
      <c r="Q173" s="84">
        <v>2</v>
      </c>
      <c r="R173" s="86">
        <f>VLOOKUP(A173&amp;C173,Лист1!A:F,6,0)</f>
        <v>936621.75719999988</v>
      </c>
      <c r="S173" s="86">
        <v>0</v>
      </c>
      <c r="T173" s="86">
        <v>0</v>
      </c>
      <c r="U173" s="86">
        <v>0</v>
      </c>
      <c r="V173" s="86">
        <f t="shared" si="18"/>
        <v>936621.75719999988</v>
      </c>
      <c r="W173" s="87">
        <f t="shared" si="19"/>
        <v>46022</v>
      </c>
    </row>
    <row r="174" spans="1:23" x14ac:dyDescent="0.25">
      <c r="A174" s="49">
        <v>11427</v>
      </c>
      <c r="B174" s="84">
        <v>158</v>
      </c>
      <c r="C174" s="61">
        <v>2025</v>
      </c>
      <c r="D174" s="49" t="s">
        <v>12</v>
      </c>
      <c r="E174" s="37" t="s">
        <v>218</v>
      </c>
      <c r="F174" s="84">
        <v>1</v>
      </c>
      <c r="G174" s="84">
        <v>1938</v>
      </c>
      <c r="H174" s="49">
        <v>2010</v>
      </c>
      <c r="I174" s="85" t="s">
        <v>104</v>
      </c>
      <c r="J174" s="85" t="s">
        <v>104</v>
      </c>
      <c r="K174" s="85" t="s">
        <v>104</v>
      </c>
      <c r="L174" s="50">
        <v>250</v>
      </c>
      <c r="M174" s="50">
        <v>235</v>
      </c>
      <c r="N174" s="50">
        <v>235</v>
      </c>
      <c r="O174" s="84">
        <v>19</v>
      </c>
      <c r="P174" s="84">
        <v>2</v>
      </c>
      <c r="Q174" s="84">
        <v>1</v>
      </c>
      <c r="R174" s="86">
        <f>VLOOKUP(A174&amp;C174,Лист1!A:F,6,0)</f>
        <v>383515.272</v>
      </c>
      <c r="S174" s="86">
        <v>0</v>
      </c>
      <c r="T174" s="86">
        <v>0</v>
      </c>
      <c r="U174" s="86">
        <v>0</v>
      </c>
      <c r="V174" s="86">
        <f t="shared" si="18"/>
        <v>383515.272</v>
      </c>
      <c r="W174" s="87">
        <f t="shared" si="19"/>
        <v>46022</v>
      </c>
    </row>
    <row r="175" spans="1:23" x14ac:dyDescent="0.25">
      <c r="A175" s="49">
        <v>11319</v>
      </c>
      <c r="B175" s="54">
        <v>159</v>
      </c>
      <c r="C175" s="61">
        <v>2025</v>
      </c>
      <c r="D175" s="49" t="s">
        <v>12</v>
      </c>
      <c r="E175" s="49" t="s">
        <v>45</v>
      </c>
      <c r="F175" s="84">
        <v>1</v>
      </c>
      <c r="G175" s="84">
        <v>1963</v>
      </c>
      <c r="H175" s="49">
        <v>2010</v>
      </c>
      <c r="I175" s="85" t="s">
        <v>104</v>
      </c>
      <c r="J175" s="85" t="s">
        <v>104</v>
      </c>
      <c r="K175" s="85" t="s">
        <v>104</v>
      </c>
      <c r="L175" s="50">
        <v>1480</v>
      </c>
      <c r="M175" s="50">
        <v>1462.3</v>
      </c>
      <c r="N175" s="50">
        <v>1005.6</v>
      </c>
      <c r="O175" s="84">
        <v>18</v>
      </c>
      <c r="P175" s="84">
        <v>4</v>
      </c>
      <c r="Q175" s="84">
        <v>1</v>
      </c>
      <c r="R175" s="86">
        <f>VLOOKUP(A175&amp;C175,Лист1!A:F,6,0)</f>
        <v>4636063.102</v>
      </c>
      <c r="S175" s="86">
        <v>0</v>
      </c>
      <c r="T175" s="86">
        <v>0</v>
      </c>
      <c r="U175" s="86">
        <v>0</v>
      </c>
      <c r="V175" s="86">
        <f t="shared" si="18"/>
        <v>4636063.102</v>
      </c>
      <c r="W175" s="87">
        <f t="shared" si="19"/>
        <v>46022</v>
      </c>
    </row>
    <row r="176" spans="1:23" x14ac:dyDescent="0.25">
      <c r="A176" s="49">
        <v>11275</v>
      </c>
      <c r="B176" s="54">
        <v>160</v>
      </c>
      <c r="C176" s="61">
        <v>2025</v>
      </c>
      <c r="D176" s="49" t="s">
        <v>12</v>
      </c>
      <c r="E176" s="49" t="s">
        <v>213</v>
      </c>
      <c r="F176" s="84">
        <v>1</v>
      </c>
      <c r="G176" s="84">
        <v>1966</v>
      </c>
      <c r="H176" s="49">
        <v>2010</v>
      </c>
      <c r="I176" s="85" t="s">
        <v>104</v>
      </c>
      <c r="J176" s="85" t="s">
        <v>104</v>
      </c>
      <c r="K176" s="85" t="s">
        <v>104</v>
      </c>
      <c r="L176" s="50">
        <v>360</v>
      </c>
      <c r="M176" s="50">
        <v>353.1</v>
      </c>
      <c r="N176" s="50">
        <v>353.1</v>
      </c>
      <c r="O176" s="84">
        <v>17</v>
      </c>
      <c r="P176" s="84">
        <v>2</v>
      </c>
      <c r="Q176" s="84">
        <v>2</v>
      </c>
      <c r="R176" s="86">
        <f>VLOOKUP(A176&amp;C176,Лист1!A:F,6,0)</f>
        <v>1616169.3912</v>
      </c>
      <c r="S176" s="86">
        <v>0</v>
      </c>
      <c r="T176" s="86">
        <v>0</v>
      </c>
      <c r="U176" s="86">
        <v>0</v>
      </c>
      <c r="V176" s="86">
        <f t="shared" si="18"/>
        <v>1616169.3912</v>
      </c>
      <c r="W176" s="87">
        <f t="shared" si="19"/>
        <v>46022</v>
      </c>
    </row>
    <row r="177" spans="1:23" x14ac:dyDescent="0.25">
      <c r="A177" s="49">
        <v>8655</v>
      </c>
      <c r="B177" s="84">
        <v>161</v>
      </c>
      <c r="C177" s="61">
        <v>2025</v>
      </c>
      <c r="D177" s="49" t="s">
        <v>12</v>
      </c>
      <c r="E177" s="49" t="s">
        <v>219</v>
      </c>
      <c r="F177" s="84">
        <v>1</v>
      </c>
      <c r="G177" s="84">
        <v>1963</v>
      </c>
      <c r="H177" s="49">
        <v>2010</v>
      </c>
      <c r="I177" s="85" t="s">
        <v>104</v>
      </c>
      <c r="J177" s="85" t="s">
        <v>104</v>
      </c>
      <c r="K177" s="85" t="s">
        <v>104</v>
      </c>
      <c r="L177" s="50">
        <v>700</v>
      </c>
      <c r="M177" s="50">
        <v>691.2</v>
      </c>
      <c r="N177" s="50">
        <v>691.2</v>
      </c>
      <c r="O177" s="84">
        <v>26</v>
      </c>
      <c r="P177" s="84">
        <v>2</v>
      </c>
      <c r="Q177" s="84">
        <v>2</v>
      </c>
      <c r="R177" s="86">
        <f>VLOOKUP(A177&amp;C177,Лист1!A:F,6,0)</f>
        <v>2657202.7420000001</v>
      </c>
      <c r="S177" s="86">
        <v>0</v>
      </c>
      <c r="T177" s="86">
        <v>0</v>
      </c>
      <c r="U177" s="86">
        <v>0</v>
      </c>
      <c r="V177" s="86">
        <f t="shared" si="18"/>
        <v>2657202.7420000001</v>
      </c>
      <c r="W177" s="87">
        <f t="shared" si="19"/>
        <v>46022</v>
      </c>
    </row>
    <row r="178" spans="1:23" x14ac:dyDescent="0.25">
      <c r="A178" s="49">
        <v>11357</v>
      </c>
      <c r="B178" s="54">
        <v>162</v>
      </c>
      <c r="C178" s="61">
        <v>2025</v>
      </c>
      <c r="D178" s="49" t="s">
        <v>12</v>
      </c>
      <c r="E178" s="49" t="s">
        <v>220</v>
      </c>
      <c r="F178" s="84">
        <v>1</v>
      </c>
      <c r="G178" s="84">
        <v>1971</v>
      </c>
      <c r="H178" s="49">
        <v>2010</v>
      </c>
      <c r="I178" s="85" t="s">
        <v>104</v>
      </c>
      <c r="J178" s="85" t="s">
        <v>104</v>
      </c>
      <c r="K178" s="85" t="s">
        <v>104</v>
      </c>
      <c r="L178" s="50">
        <v>730</v>
      </c>
      <c r="M178" s="50">
        <v>720.8</v>
      </c>
      <c r="N178" s="50">
        <v>720.8</v>
      </c>
      <c r="O178" s="84">
        <v>50</v>
      </c>
      <c r="P178" s="84">
        <v>2</v>
      </c>
      <c r="Q178" s="84">
        <v>2</v>
      </c>
      <c r="R178" s="86">
        <f>VLOOKUP(A178&amp;C178,Лист1!A:F,6,0)</f>
        <v>3436582.0119999996</v>
      </c>
      <c r="S178" s="86">
        <v>0</v>
      </c>
      <c r="T178" s="86">
        <v>0</v>
      </c>
      <c r="U178" s="86">
        <v>0</v>
      </c>
      <c r="V178" s="86">
        <f t="shared" si="18"/>
        <v>3436582.0119999996</v>
      </c>
      <c r="W178" s="87">
        <f t="shared" si="19"/>
        <v>46022</v>
      </c>
    </row>
    <row r="179" spans="1:23" x14ac:dyDescent="0.25">
      <c r="A179" s="49">
        <v>11371</v>
      </c>
      <c r="B179" s="84">
        <v>163</v>
      </c>
      <c r="C179" s="61">
        <v>2025</v>
      </c>
      <c r="D179" s="49" t="s">
        <v>12</v>
      </c>
      <c r="E179" s="49" t="s">
        <v>221</v>
      </c>
      <c r="F179" s="84">
        <v>1</v>
      </c>
      <c r="G179" s="84">
        <v>1971</v>
      </c>
      <c r="H179" s="49">
        <v>2010</v>
      </c>
      <c r="I179" s="85" t="s">
        <v>104</v>
      </c>
      <c r="J179" s="85" t="s">
        <v>104</v>
      </c>
      <c r="K179" s="85" t="s">
        <v>104</v>
      </c>
      <c r="L179" s="50">
        <v>710</v>
      </c>
      <c r="M179" s="50">
        <v>704.8</v>
      </c>
      <c r="N179" s="50">
        <v>704.8</v>
      </c>
      <c r="O179" s="84">
        <v>38</v>
      </c>
      <c r="P179" s="84">
        <v>2</v>
      </c>
      <c r="Q179" s="84">
        <v>2</v>
      </c>
      <c r="R179" s="86">
        <f>VLOOKUP(A179&amp;C179,Лист1!A:F,6,0)</f>
        <v>3436582.0119999996</v>
      </c>
      <c r="S179" s="86">
        <v>0</v>
      </c>
      <c r="T179" s="86">
        <v>0</v>
      </c>
      <c r="U179" s="86">
        <v>0</v>
      </c>
      <c r="V179" s="86">
        <f t="shared" ref="V179:V197" si="20">R179</f>
        <v>3436582.0119999996</v>
      </c>
      <c r="W179" s="87">
        <f t="shared" ref="W179:W197" si="21">DATE(C179,12,31)</f>
        <v>46022</v>
      </c>
    </row>
    <row r="180" spans="1:23" x14ac:dyDescent="0.25">
      <c r="A180" s="49">
        <v>11338</v>
      </c>
      <c r="B180" s="54">
        <v>164</v>
      </c>
      <c r="C180" s="61">
        <v>2025</v>
      </c>
      <c r="D180" s="49" t="s">
        <v>12</v>
      </c>
      <c r="E180" s="49" t="s">
        <v>214</v>
      </c>
      <c r="F180" s="84">
        <v>1</v>
      </c>
      <c r="G180" s="84">
        <v>1965</v>
      </c>
      <c r="H180" s="49">
        <v>2010</v>
      </c>
      <c r="I180" s="85" t="s">
        <v>104</v>
      </c>
      <c r="J180" s="85" t="s">
        <v>104</v>
      </c>
      <c r="K180" s="85" t="s">
        <v>104</v>
      </c>
      <c r="L180" s="50">
        <v>560</v>
      </c>
      <c r="M180" s="50">
        <v>550</v>
      </c>
      <c r="N180" s="50">
        <v>550</v>
      </c>
      <c r="O180" s="84">
        <v>21</v>
      </c>
      <c r="P180" s="84">
        <v>2</v>
      </c>
      <c r="Q180" s="84">
        <v>2</v>
      </c>
      <c r="R180" s="86">
        <f>VLOOKUP(A180&amp;C180,Лист1!A:F,6,0)</f>
        <v>1354711.4191999999</v>
      </c>
      <c r="S180" s="86">
        <v>0</v>
      </c>
      <c r="T180" s="86">
        <v>0</v>
      </c>
      <c r="U180" s="86">
        <v>0</v>
      </c>
      <c r="V180" s="86">
        <f t="shared" si="20"/>
        <v>1354711.4191999999</v>
      </c>
      <c r="W180" s="87">
        <f t="shared" si="21"/>
        <v>46022</v>
      </c>
    </row>
    <row r="181" spans="1:23" x14ac:dyDescent="0.25">
      <c r="A181" s="49">
        <v>9688</v>
      </c>
      <c r="B181" s="84">
        <v>165</v>
      </c>
      <c r="C181" s="61">
        <v>2025</v>
      </c>
      <c r="D181" s="49" t="s">
        <v>12</v>
      </c>
      <c r="E181" s="49" t="s">
        <v>173</v>
      </c>
      <c r="F181" s="84">
        <v>1</v>
      </c>
      <c r="G181" s="84">
        <v>1962</v>
      </c>
      <c r="H181" s="49">
        <v>2010</v>
      </c>
      <c r="I181" s="85" t="s">
        <v>104</v>
      </c>
      <c r="J181" s="85" t="s">
        <v>104</v>
      </c>
      <c r="K181" s="85" t="s">
        <v>104</v>
      </c>
      <c r="L181" s="50">
        <v>696</v>
      </c>
      <c r="M181" s="50">
        <v>377</v>
      </c>
      <c r="N181" s="50">
        <v>377</v>
      </c>
      <c r="O181" s="84">
        <v>18</v>
      </c>
      <c r="P181" s="84">
        <v>2</v>
      </c>
      <c r="Q181" s="84">
        <v>2</v>
      </c>
      <c r="R181" s="86">
        <f>VLOOKUP(A181&amp;C181,Лист1!A:F,6,0)</f>
        <v>288549.58559999999</v>
      </c>
      <c r="S181" s="86">
        <v>0</v>
      </c>
      <c r="T181" s="86">
        <v>0</v>
      </c>
      <c r="U181" s="86">
        <v>0</v>
      </c>
      <c r="V181" s="86">
        <f t="shared" si="20"/>
        <v>288549.58559999999</v>
      </c>
      <c r="W181" s="87">
        <f t="shared" si="21"/>
        <v>46022</v>
      </c>
    </row>
    <row r="182" spans="1:23" x14ac:dyDescent="0.25">
      <c r="A182" s="49">
        <v>9612</v>
      </c>
      <c r="B182" s="54">
        <v>166</v>
      </c>
      <c r="C182" s="61">
        <v>2025</v>
      </c>
      <c r="D182" s="49" t="s">
        <v>12</v>
      </c>
      <c r="E182" s="49" t="s">
        <v>174</v>
      </c>
      <c r="F182" s="84">
        <v>1</v>
      </c>
      <c r="G182" s="84">
        <v>1962</v>
      </c>
      <c r="H182" s="49">
        <v>2010</v>
      </c>
      <c r="I182" s="85" t="s">
        <v>104</v>
      </c>
      <c r="J182" s="85" t="s">
        <v>104</v>
      </c>
      <c r="K182" s="85" t="s">
        <v>104</v>
      </c>
      <c r="L182" s="50">
        <v>625</v>
      </c>
      <c r="M182" s="50">
        <v>356</v>
      </c>
      <c r="N182" s="50">
        <v>356</v>
      </c>
      <c r="O182" s="84">
        <v>11</v>
      </c>
      <c r="P182" s="84">
        <v>2</v>
      </c>
      <c r="Q182" s="84">
        <v>2</v>
      </c>
      <c r="R182" s="86">
        <f>VLOOKUP(A182&amp;C182,Лист1!A:F,6,0)</f>
        <v>288549.58559999999</v>
      </c>
      <c r="S182" s="86">
        <v>0</v>
      </c>
      <c r="T182" s="86">
        <v>0</v>
      </c>
      <c r="U182" s="86">
        <v>0</v>
      </c>
      <c r="V182" s="86">
        <f t="shared" si="20"/>
        <v>288549.58559999999</v>
      </c>
      <c r="W182" s="87">
        <f t="shared" si="21"/>
        <v>46022</v>
      </c>
    </row>
    <row r="183" spans="1:23" x14ac:dyDescent="0.25">
      <c r="A183" s="49">
        <v>9625</v>
      </c>
      <c r="B183" s="54">
        <v>167</v>
      </c>
      <c r="C183" s="61">
        <v>2025</v>
      </c>
      <c r="D183" s="49" t="s">
        <v>12</v>
      </c>
      <c r="E183" s="49" t="s">
        <v>180</v>
      </c>
      <c r="F183" s="84">
        <v>1</v>
      </c>
      <c r="G183" s="84">
        <v>1962</v>
      </c>
      <c r="H183" s="49">
        <v>2010</v>
      </c>
      <c r="I183" s="85" t="s">
        <v>104</v>
      </c>
      <c r="J183" s="85" t="s">
        <v>104</v>
      </c>
      <c r="K183" s="85" t="s">
        <v>104</v>
      </c>
      <c r="L183" s="50">
        <v>625</v>
      </c>
      <c r="M183" s="50">
        <v>370</v>
      </c>
      <c r="N183" s="50">
        <v>370</v>
      </c>
      <c r="O183" s="84">
        <v>7</v>
      </c>
      <c r="P183" s="84">
        <v>2</v>
      </c>
      <c r="Q183" s="84">
        <v>2</v>
      </c>
      <c r="R183" s="86">
        <f>VLOOKUP(A183&amp;C183,Лист1!A:F,6,0)</f>
        <v>2043727.4312</v>
      </c>
      <c r="S183" s="86">
        <v>0</v>
      </c>
      <c r="T183" s="86">
        <v>0</v>
      </c>
      <c r="U183" s="86">
        <v>0</v>
      </c>
      <c r="V183" s="86">
        <f t="shared" si="20"/>
        <v>2043727.4312</v>
      </c>
      <c r="W183" s="87">
        <f t="shared" si="21"/>
        <v>46022</v>
      </c>
    </row>
    <row r="184" spans="1:23" x14ac:dyDescent="0.25">
      <c r="A184" s="49">
        <v>9691</v>
      </c>
      <c r="B184" s="84">
        <v>168</v>
      </c>
      <c r="C184" s="61">
        <v>2025</v>
      </c>
      <c r="D184" s="49" t="s">
        <v>12</v>
      </c>
      <c r="E184" s="49" t="s">
        <v>149</v>
      </c>
      <c r="F184" s="84">
        <v>1</v>
      </c>
      <c r="G184" s="84">
        <v>1962</v>
      </c>
      <c r="H184" s="49">
        <v>2012</v>
      </c>
      <c r="I184" s="85" t="s">
        <v>104</v>
      </c>
      <c r="J184" s="85" t="s">
        <v>104</v>
      </c>
      <c r="K184" s="85" t="s">
        <v>104</v>
      </c>
      <c r="L184" s="50">
        <v>872</v>
      </c>
      <c r="M184" s="50">
        <v>612</v>
      </c>
      <c r="N184" s="50">
        <v>612</v>
      </c>
      <c r="O184" s="84">
        <v>19</v>
      </c>
      <c r="P184" s="84">
        <v>2</v>
      </c>
      <c r="Q184" s="84">
        <v>2</v>
      </c>
      <c r="R184" s="86">
        <f>VLOOKUP(A184&amp;C184,Лист1!A:F,6,0)</f>
        <v>792711.60419999994</v>
      </c>
      <c r="S184" s="86">
        <v>0</v>
      </c>
      <c r="T184" s="86">
        <v>0</v>
      </c>
      <c r="U184" s="86">
        <v>0</v>
      </c>
      <c r="V184" s="86">
        <f t="shared" si="20"/>
        <v>792711.60419999994</v>
      </c>
      <c r="W184" s="87">
        <f t="shared" si="21"/>
        <v>46022</v>
      </c>
    </row>
    <row r="185" spans="1:23" x14ac:dyDescent="0.25">
      <c r="A185" s="49">
        <v>9694</v>
      </c>
      <c r="B185" s="54">
        <v>169</v>
      </c>
      <c r="C185" s="61">
        <v>2025</v>
      </c>
      <c r="D185" s="49" t="s">
        <v>12</v>
      </c>
      <c r="E185" s="49" t="s">
        <v>150</v>
      </c>
      <c r="F185" s="84">
        <v>1</v>
      </c>
      <c r="G185" s="84">
        <v>1962</v>
      </c>
      <c r="H185" s="49">
        <v>2010</v>
      </c>
      <c r="I185" s="85" t="s">
        <v>104</v>
      </c>
      <c r="J185" s="85" t="s">
        <v>104</v>
      </c>
      <c r="K185" s="85" t="s">
        <v>104</v>
      </c>
      <c r="L185" s="50">
        <v>1308</v>
      </c>
      <c r="M185" s="50">
        <v>631</v>
      </c>
      <c r="N185" s="50">
        <v>631</v>
      </c>
      <c r="O185" s="84">
        <v>35</v>
      </c>
      <c r="P185" s="84">
        <v>2</v>
      </c>
      <c r="Q185" s="84">
        <v>2</v>
      </c>
      <c r="R185" s="86">
        <f>VLOOKUP(A185&amp;C185,Лист1!A:F,6,0)</f>
        <v>4566993.9912</v>
      </c>
      <c r="S185" s="86">
        <v>0</v>
      </c>
      <c r="T185" s="86">
        <v>0</v>
      </c>
      <c r="U185" s="86">
        <v>0</v>
      </c>
      <c r="V185" s="86">
        <f t="shared" si="20"/>
        <v>4566993.9912</v>
      </c>
      <c r="W185" s="87">
        <f t="shared" si="21"/>
        <v>46022</v>
      </c>
    </row>
    <row r="186" spans="1:23" x14ac:dyDescent="0.25">
      <c r="A186" s="49">
        <v>9697</v>
      </c>
      <c r="B186" s="84">
        <v>170</v>
      </c>
      <c r="C186" s="61">
        <v>2025</v>
      </c>
      <c r="D186" s="49" t="s">
        <v>12</v>
      </c>
      <c r="E186" s="49" t="s">
        <v>151</v>
      </c>
      <c r="F186" s="84">
        <v>1</v>
      </c>
      <c r="G186" s="84">
        <v>1962</v>
      </c>
      <c r="H186" s="49">
        <v>2010</v>
      </c>
      <c r="I186" s="85" t="s">
        <v>104</v>
      </c>
      <c r="J186" s="85" t="s">
        <v>104</v>
      </c>
      <c r="K186" s="85" t="s">
        <v>104</v>
      </c>
      <c r="L186" s="50">
        <v>872</v>
      </c>
      <c r="M186" s="50">
        <v>601</v>
      </c>
      <c r="N186" s="50">
        <v>601</v>
      </c>
      <c r="O186" s="84">
        <v>42</v>
      </c>
      <c r="P186" s="84">
        <v>2</v>
      </c>
      <c r="Q186" s="84">
        <v>2</v>
      </c>
      <c r="R186" s="86">
        <f>VLOOKUP(A186&amp;C186,Лист1!A:F,6,0)</f>
        <v>3123900.83</v>
      </c>
      <c r="S186" s="86">
        <v>0</v>
      </c>
      <c r="T186" s="86">
        <v>0</v>
      </c>
      <c r="U186" s="86">
        <v>0</v>
      </c>
      <c r="V186" s="86">
        <f t="shared" si="20"/>
        <v>3123900.83</v>
      </c>
      <c r="W186" s="87">
        <f t="shared" si="21"/>
        <v>46022</v>
      </c>
    </row>
    <row r="187" spans="1:23" x14ac:dyDescent="0.25">
      <c r="A187" s="49">
        <v>2633</v>
      </c>
      <c r="B187" s="54">
        <v>171</v>
      </c>
      <c r="C187" s="61">
        <v>2025</v>
      </c>
      <c r="D187" s="49" t="s">
        <v>12</v>
      </c>
      <c r="E187" s="49" t="s">
        <v>152</v>
      </c>
      <c r="F187" s="84">
        <v>1</v>
      </c>
      <c r="G187" s="84">
        <v>1967</v>
      </c>
      <c r="H187" s="49">
        <v>2011</v>
      </c>
      <c r="I187" s="85" t="s">
        <v>104</v>
      </c>
      <c r="J187" s="85" t="s">
        <v>104</v>
      </c>
      <c r="K187" s="85" t="s">
        <v>104</v>
      </c>
      <c r="L187" s="50">
        <v>612.1</v>
      </c>
      <c r="M187" s="50">
        <v>363</v>
      </c>
      <c r="N187" s="50">
        <v>363</v>
      </c>
      <c r="O187" s="84">
        <v>18</v>
      </c>
      <c r="P187" s="84">
        <v>5</v>
      </c>
      <c r="Q187" s="84">
        <v>3</v>
      </c>
      <c r="R187" s="86">
        <f>VLOOKUP(A187&amp;C187,Лист1!A:F,6,0)</f>
        <v>275318.37</v>
      </c>
      <c r="S187" s="86">
        <v>0</v>
      </c>
      <c r="T187" s="86">
        <v>0</v>
      </c>
      <c r="U187" s="86">
        <v>0</v>
      </c>
      <c r="V187" s="86">
        <f t="shared" si="20"/>
        <v>275318.37</v>
      </c>
      <c r="W187" s="87">
        <f t="shared" si="21"/>
        <v>46022</v>
      </c>
    </row>
    <row r="188" spans="1:23" x14ac:dyDescent="0.25">
      <c r="A188" s="49">
        <v>7347</v>
      </c>
      <c r="B188" s="84">
        <v>172</v>
      </c>
      <c r="C188" s="61">
        <v>2025</v>
      </c>
      <c r="D188" s="49" t="s">
        <v>12</v>
      </c>
      <c r="E188" s="49" t="s">
        <v>175</v>
      </c>
      <c r="F188" s="84">
        <v>1</v>
      </c>
      <c r="G188" s="84">
        <v>1966</v>
      </c>
      <c r="H188" s="49">
        <v>2013</v>
      </c>
      <c r="I188" s="85" t="s">
        <v>104</v>
      </c>
      <c r="J188" s="85" t="s">
        <v>104</v>
      </c>
      <c r="K188" s="85" t="s">
        <v>104</v>
      </c>
      <c r="L188" s="50">
        <v>851</v>
      </c>
      <c r="M188" s="50">
        <v>505.4</v>
      </c>
      <c r="N188" s="50">
        <v>505.4</v>
      </c>
      <c r="O188" s="84">
        <v>28</v>
      </c>
      <c r="P188" s="84">
        <v>2</v>
      </c>
      <c r="Q188" s="84">
        <v>2</v>
      </c>
      <c r="R188" s="86">
        <f>VLOOKUP(A188&amp;C188,Лист1!A:F,6,0)</f>
        <v>1014250.2</v>
      </c>
      <c r="S188" s="86">
        <v>0</v>
      </c>
      <c r="T188" s="86">
        <v>0</v>
      </c>
      <c r="U188" s="86">
        <v>0</v>
      </c>
      <c r="V188" s="86">
        <f t="shared" si="20"/>
        <v>1014250.2</v>
      </c>
      <c r="W188" s="87">
        <f t="shared" si="21"/>
        <v>46022</v>
      </c>
    </row>
    <row r="189" spans="1:23" x14ac:dyDescent="0.25">
      <c r="A189" s="49">
        <v>7349</v>
      </c>
      <c r="B189" s="54">
        <v>173</v>
      </c>
      <c r="C189" s="61">
        <v>2025</v>
      </c>
      <c r="D189" s="49" t="s">
        <v>12</v>
      </c>
      <c r="E189" s="49" t="s">
        <v>42</v>
      </c>
      <c r="F189" s="84">
        <v>1</v>
      </c>
      <c r="G189" s="84">
        <v>1965</v>
      </c>
      <c r="H189" s="49">
        <v>1965</v>
      </c>
      <c r="I189" s="85" t="s">
        <v>104</v>
      </c>
      <c r="J189" s="85" t="s">
        <v>104</v>
      </c>
      <c r="K189" s="85" t="s">
        <v>104</v>
      </c>
      <c r="L189" s="50">
        <v>491.1</v>
      </c>
      <c r="M189" s="50">
        <v>419.1</v>
      </c>
      <c r="N189" s="50">
        <v>376.9</v>
      </c>
      <c r="O189" s="84">
        <v>18</v>
      </c>
      <c r="P189" s="84">
        <v>2</v>
      </c>
      <c r="Q189" s="84">
        <v>2</v>
      </c>
      <c r="R189" s="86">
        <f>VLOOKUP(A189&amp;C189,Лист1!A:F,6,0)</f>
        <v>1658232.686</v>
      </c>
      <c r="S189" s="86">
        <v>0</v>
      </c>
      <c r="T189" s="86">
        <v>0</v>
      </c>
      <c r="U189" s="86">
        <v>0</v>
      </c>
      <c r="V189" s="86">
        <f t="shared" si="20"/>
        <v>1658232.686</v>
      </c>
      <c r="W189" s="87">
        <f t="shared" si="21"/>
        <v>46022</v>
      </c>
    </row>
    <row r="190" spans="1:23" x14ac:dyDescent="0.25">
      <c r="A190" s="49">
        <v>7350</v>
      </c>
      <c r="B190" s="54">
        <v>174</v>
      </c>
      <c r="C190" s="61">
        <v>2025</v>
      </c>
      <c r="D190" s="49" t="s">
        <v>12</v>
      </c>
      <c r="E190" s="49" t="s">
        <v>176</v>
      </c>
      <c r="F190" s="84">
        <v>1</v>
      </c>
      <c r="G190" s="84">
        <v>1965</v>
      </c>
      <c r="H190" s="49">
        <v>1965</v>
      </c>
      <c r="I190" s="85" t="s">
        <v>104</v>
      </c>
      <c r="J190" s="85" t="s">
        <v>104</v>
      </c>
      <c r="K190" s="85" t="s">
        <v>104</v>
      </c>
      <c r="L190" s="50">
        <v>491.1</v>
      </c>
      <c r="M190" s="50">
        <v>419.1</v>
      </c>
      <c r="N190" s="50">
        <v>419.1</v>
      </c>
      <c r="O190" s="84">
        <v>20</v>
      </c>
      <c r="P190" s="84">
        <v>2</v>
      </c>
      <c r="Q190" s="84">
        <v>2</v>
      </c>
      <c r="R190" s="86">
        <f>VLOOKUP(A190&amp;C190,Лист1!A:F,6,0)</f>
        <v>2128852.9500000002</v>
      </c>
      <c r="S190" s="86">
        <v>0</v>
      </c>
      <c r="T190" s="86">
        <v>0</v>
      </c>
      <c r="U190" s="86">
        <v>0</v>
      </c>
      <c r="V190" s="86">
        <f t="shared" si="20"/>
        <v>2128852.9500000002</v>
      </c>
      <c r="W190" s="87">
        <f t="shared" si="21"/>
        <v>46022</v>
      </c>
    </row>
    <row r="191" spans="1:23" x14ac:dyDescent="0.25">
      <c r="A191" s="49">
        <v>9869</v>
      </c>
      <c r="B191" s="84">
        <v>175</v>
      </c>
      <c r="C191" s="61">
        <v>2025</v>
      </c>
      <c r="D191" s="49" t="s">
        <v>12</v>
      </c>
      <c r="E191" s="49" t="s">
        <v>153</v>
      </c>
      <c r="F191" s="84">
        <v>1</v>
      </c>
      <c r="G191" s="84">
        <v>1978</v>
      </c>
      <c r="H191" s="49">
        <v>1978</v>
      </c>
      <c r="I191" s="85" t="s">
        <v>104</v>
      </c>
      <c r="J191" s="85" t="s">
        <v>104</v>
      </c>
      <c r="K191" s="85" t="s">
        <v>104</v>
      </c>
      <c r="L191" s="50">
        <v>441.8</v>
      </c>
      <c r="M191" s="50">
        <v>405.9</v>
      </c>
      <c r="N191" s="50">
        <v>405.8</v>
      </c>
      <c r="O191" s="84">
        <v>10</v>
      </c>
      <c r="P191" s="84">
        <v>2</v>
      </c>
      <c r="Q191" s="84">
        <v>1</v>
      </c>
      <c r="R191" s="86">
        <f>VLOOKUP(A191&amp;C191,Лист1!A:F,6,0)</f>
        <v>362684.84039999999</v>
      </c>
      <c r="S191" s="86">
        <v>0</v>
      </c>
      <c r="T191" s="86">
        <v>0</v>
      </c>
      <c r="U191" s="86">
        <v>0</v>
      </c>
      <c r="V191" s="86">
        <f t="shared" si="20"/>
        <v>362684.84039999999</v>
      </c>
      <c r="W191" s="87">
        <f t="shared" si="21"/>
        <v>46022</v>
      </c>
    </row>
    <row r="192" spans="1:23" x14ac:dyDescent="0.25">
      <c r="A192" s="49">
        <v>2246</v>
      </c>
      <c r="B192" s="54">
        <v>176</v>
      </c>
      <c r="C192" s="61">
        <v>2025</v>
      </c>
      <c r="D192" s="49" t="s">
        <v>12</v>
      </c>
      <c r="E192" s="49" t="s">
        <v>133</v>
      </c>
      <c r="F192" s="84">
        <v>1</v>
      </c>
      <c r="G192" s="84">
        <v>1954</v>
      </c>
      <c r="H192" s="49">
        <v>2013</v>
      </c>
      <c r="I192" s="85" t="s">
        <v>104</v>
      </c>
      <c r="J192" s="85" t="s">
        <v>104</v>
      </c>
      <c r="K192" s="85" t="s">
        <v>104</v>
      </c>
      <c r="L192" s="50">
        <v>433</v>
      </c>
      <c r="M192" s="50">
        <v>397</v>
      </c>
      <c r="N192" s="50">
        <v>397</v>
      </c>
      <c r="O192" s="84">
        <v>21</v>
      </c>
      <c r="P192" s="84">
        <v>2</v>
      </c>
      <c r="Q192" s="84">
        <v>1</v>
      </c>
      <c r="R192" s="86">
        <f>VLOOKUP(A192&amp;C192,Лист1!A:F,6,0)</f>
        <v>240641.84</v>
      </c>
      <c r="S192" s="86">
        <v>0</v>
      </c>
      <c r="T192" s="86">
        <v>0</v>
      </c>
      <c r="U192" s="86">
        <v>0</v>
      </c>
      <c r="V192" s="86">
        <f t="shared" si="20"/>
        <v>240641.84</v>
      </c>
      <c r="W192" s="87">
        <f t="shared" si="21"/>
        <v>46022</v>
      </c>
    </row>
    <row r="193" spans="1:24" x14ac:dyDescent="0.25">
      <c r="A193" s="49">
        <v>2255</v>
      </c>
      <c r="B193" s="84">
        <v>177</v>
      </c>
      <c r="C193" s="61">
        <v>2025</v>
      </c>
      <c r="D193" s="49" t="s">
        <v>12</v>
      </c>
      <c r="E193" s="49" t="s">
        <v>134</v>
      </c>
      <c r="F193" s="84">
        <v>1</v>
      </c>
      <c r="G193" s="84">
        <v>1962</v>
      </c>
      <c r="H193" s="49">
        <v>2013</v>
      </c>
      <c r="I193" s="85" t="s">
        <v>104</v>
      </c>
      <c r="J193" s="85" t="s">
        <v>104</v>
      </c>
      <c r="K193" s="85" t="s">
        <v>104</v>
      </c>
      <c r="L193" s="50">
        <v>812</v>
      </c>
      <c r="M193" s="50">
        <v>716.4</v>
      </c>
      <c r="N193" s="50">
        <v>716.4</v>
      </c>
      <c r="O193" s="84">
        <v>29</v>
      </c>
      <c r="P193" s="84">
        <v>2</v>
      </c>
      <c r="Q193" s="84">
        <v>2</v>
      </c>
      <c r="R193" s="86">
        <f>VLOOKUP(A193&amp;C193,Лист1!A:F,6,0)</f>
        <v>5657109.6975999996</v>
      </c>
      <c r="S193" s="86">
        <v>0</v>
      </c>
      <c r="T193" s="86">
        <v>0</v>
      </c>
      <c r="U193" s="86">
        <v>0</v>
      </c>
      <c r="V193" s="86">
        <f t="shared" si="20"/>
        <v>5657109.6975999996</v>
      </c>
      <c r="W193" s="87">
        <f t="shared" si="21"/>
        <v>46022</v>
      </c>
    </row>
    <row r="194" spans="1:24" x14ac:dyDescent="0.25">
      <c r="A194" s="49">
        <v>2259</v>
      </c>
      <c r="B194" s="54">
        <v>178</v>
      </c>
      <c r="C194" s="61">
        <v>2025</v>
      </c>
      <c r="D194" s="49" t="s">
        <v>12</v>
      </c>
      <c r="E194" s="49" t="s">
        <v>129</v>
      </c>
      <c r="F194" s="84">
        <v>1</v>
      </c>
      <c r="G194" s="84">
        <v>1960</v>
      </c>
      <c r="H194" s="49">
        <v>2013</v>
      </c>
      <c r="I194" s="85" t="s">
        <v>104</v>
      </c>
      <c r="J194" s="85" t="s">
        <v>104</v>
      </c>
      <c r="K194" s="85" t="s">
        <v>104</v>
      </c>
      <c r="L194" s="50">
        <v>812</v>
      </c>
      <c r="M194" s="50">
        <v>716.4</v>
      </c>
      <c r="N194" s="50">
        <v>716.4</v>
      </c>
      <c r="O194" s="84">
        <v>26</v>
      </c>
      <c r="P194" s="84">
        <v>2</v>
      </c>
      <c r="Q194" s="84">
        <v>2</v>
      </c>
      <c r="R194" s="86">
        <f>VLOOKUP(A194&amp;C194,Лист1!A:F,6,0)</f>
        <v>780528.34499999997</v>
      </c>
      <c r="S194" s="86">
        <v>0</v>
      </c>
      <c r="T194" s="86">
        <v>0</v>
      </c>
      <c r="U194" s="86">
        <v>0</v>
      </c>
      <c r="V194" s="86">
        <f t="shared" si="20"/>
        <v>780528.34499999997</v>
      </c>
      <c r="W194" s="87">
        <f t="shared" si="21"/>
        <v>46022</v>
      </c>
    </row>
    <row r="195" spans="1:24" x14ac:dyDescent="0.25">
      <c r="A195" s="49">
        <v>2260</v>
      </c>
      <c r="B195" s="84">
        <v>179</v>
      </c>
      <c r="C195" s="61">
        <v>2025</v>
      </c>
      <c r="D195" s="49" t="s">
        <v>12</v>
      </c>
      <c r="E195" s="49" t="s">
        <v>130</v>
      </c>
      <c r="F195" s="84">
        <v>1</v>
      </c>
      <c r="G195" s="84">
        <v>1960</v>
      </c>
      <c r="H195" s="49">
        <v>2012</v>
      </c>
      <c r="I195" s="85" t="s">
        <v>104</v>
      </c>
      <c r="J195" s="85" t="s">
        <v>104</v>
      </c>
      <c r="K195" s="85" t="s">
        <v>104</v>
      </c>
      <c r="L195" s="50">
        <v>771.4</v>
      </c>
      <c r="M195" s="50">
        <v>699.4</v>
      </c>
      <c r="N195" s="50">
        <v>699.4</v>
      </c>
      <c r="O195" s="84">
        <v>33</v>
      </c>
      <c r="P195" s="84">
        <v>2</v>
      </c>
      <c r="Q195" s="84">
        <v>2</v>
      </c>
      <c r="R195" s="86">
        <f>VLOOKUP(A195&amp;C195,Лист1!A:F,6,0)</f>
        <v>528611.27040000004</v>
      </c>
      <c r="S195" s="86">
        <v>0</v>
      </c>
      <c r="T195" s="86">
        <v>0</v>
      </c>
      <c r="U195" s="86">
        <v>0</v>
      </c>
      <c r="V195" s="86">
        <f t="shared" si="20"/>
        <v>528611.27040000004</v>
      </c>
      <c r="W195" s="87">
        <f t="shared" si="21"/>
        <v>46022</v>
      </c>
    </row>
    <row r="196" spans="1:24" x14ac:dyDescent="0.25">
      <c r="A196" s="49">
        <v>4707</v>
      </c>
      <c r="B196" s="54">
        <v>180</v>
      </c>
      <c r="C196" s="61">
        <v>2025</v>
      </c>
      <c r="D196" s="49" t="s">
        <v>12</v>
      </c>
      <c r="E196" s="49" t="s">
        <v>131</v>
      </c>
      <c r="F196" s="84">
        <v>1</v>
      </c>
      <c r="G196" s="84">
        <v>1978</v>
      </c>
      <c r="H196" s="49">
        <v>2013</v>
      </c>
      <c r="I196" s="85" t="s">
        <v>104</v>
      </c>
      <c r="J196" s="85" t="s">
        <v>104</v>
      </c>
      <c r="K196" s="85" t="s">
        <v>104</v>
      </c>
      <c r="L196" s="50">
        <v>482</v>
      </c>
      <c r="M196" s="50">
        <v>446</v>
      </c>
      <c r="N196" s="50">
        <v>446</v>
      </c>
      <c r="O196" s="84">
        <v>21</v>
      </c>
      <c r="P196" s="84">
        <v>2</v>
      </c>
      <c r="Q196" s="84">
        <v>1</v>
      </c>
      <c r="R196" s="86">
        <f>VLOOKUP(A196&amp;C196,Лист1!A:F,6,0)</f>
        <v>2505661.7096000002</v>
      </c>
      <c r="S196" s="86">
        <v>0</v>
      </c>
      <c r="T196" s="86">
        <v>0</v>
      </c>
      <c r="U196" s="86">
        <v>0</v>
      </c>
      <c r="V196" s="86">
        <f t="shared" si="20"/>
        <v>2505661.7096000002</v>
      </c>
      <c r="W196" s="87">
        <f t="shared" si="21"/>
        <v>46022</v>
      </c>
    </row>
    <row r="197" spans="1:24" x14ac:dyDescent="0.25">
      <c r="A197" s="49">
        <v>4714</v>
      </c>
      <c r="B197" s="54">
        <v>181</v>
      </c>
      <c r="C197" s="61">
        <v>2025</v>
      </c>
      <c r="D197" s="49" t="s">
        <v>12</v>
      </c>
      <c r="E197" s="49" t="s">
        <v>132</v>
      </c>
      <c r="F197" s="84">
        <v>1</v>
      </c>
      <c r="G197" s="84">
        <v>1974</v>
      </c>
      <c r="H197" s="49">
        <v>2012</v>
      </c>
      <c r="I197" s="85" t="s">
        <v>104</v>
      </c>
      <c r="J197" s="85" t="s">
        <v>104</v>
      </c>
      <c r="K197" s="85" t="s">
        <v>104</v>
      </c>
      <c r="L197" s="50">
        <v>2845</v>
      </c>
      <c r="M197" s="50">
        <v>2557</v>
      </c>
      <c r="N197" s="50">
        <v>2557</v>
      </c>
      <c r="O197" s="84">
        <v>156</v>
      </c>
      <c r="P197" s="84">
        <v>4</v>
      </c>
      <c r="Q197" s="84">
        <v>4</v>
      </c>
      <c r="R197" s="86">
        <f>VLOOKUP(A197&amp;C197,Лист1!A:F,6,0)</f>
        <v>249910.02360000001</v>
      </c>
      <c r="S197" s="86">
        <v>0</v>
      </c>
      <c r="T197" s="86">
        <v>0</v>
      </c>
      <c r="U197" s="86">
        <v>0</v>
      </c>
      <c r="V197" s="86">
        <f t="shared" si="20"/>
        <v>249910.02360000001</v>
      </c>
      <c r="W197" s="87">
        <f t="shared" si="21"/>
        <v>46022</v>
      </c>
    </row>
    <row r="198" spans="1:24" s="53" customFormat="1" x14ac:dyDescent="0.25">
      <c r="A198" s="117"/>
      <c r="B198" s="118"/>
      <c r="C198" s="61" t="s">
        <v>108</v>
      </c>
      <c r="D198" s="49"/>
      <c r="E198" s="49"/>
      <c r="F198" s="84"/>
      <c r="G198" s="84"/>
      <c r="H198" s="49"/>
      <c r="I198" s="85"/>
      <c r="J198" s="85"/>
      <c r="K198" s="85"/>
      <c r="L198" s="50">
        <f>SUM(L50:L197)</f>
        <v>359499.58000000013</v>
      </c>
      <c r="M198" s="50">
        <f>SUM(M50:M197)</f>
        <v>272737.5</v>
      </c>
      <c r="N198" s="50">
        <f>SUM(N50:N197)</f>
        <v>265976.40000000002</v>
      </c>
      <c r="O198" s="88">
        <f>SUM(O50:O197)</f>
        <v>14774</v>
      </c>
      <c r="P198" s="84"/>
      <c r="Q198" s="84"/>
      <c r="R198" s="94">
        <f>SUM(R50:R197)</f>
        <v>565918272.84865034</v>
      </c>
      <c r="S198" s="94">
        <f>SUM(S50:S197)</f>
        <v>0</v>
      </c>
      <c r="T198" s="94">
        <f>SUM(T50:T197)</f>
        <v>0</v>
      </c>
      <c r="U198" s="94">
        <f>SUM(U50:U197)</f>
        <v>0</v>
      </c>
      <c r="V198" s="94">
        <f>SUM(V50:V197)</f>
        <v>565918272.84865034</v>
      </c>
      <c r="W198" s="49"/>
    </row>
    <row r="199" spans="1:24" ht="20.25" x14ac:dyDescent="0.25">
      <c r="A199" s="95"/>
      <c r="B199" s="96"/>
      <c r="C199" s="95"/>
      <c r="D199" s="97" t="s">
        <v>100</v>
      </c>
      <c r="E199" s="49"/>
      <c r="F199" s="96"/>
      <c r="G199" s="96"/>
      <c r="H199" s="95"/>
      <c r="I199" s="81"/>
      <c r="J199" s="81"/>
      <c r="K199" s="81"/>
      <c r="L199" s="119">
        <f>L23+L49+L198</f>
        <v>751187.86000000034</v>
      </c>
      <c r="M199" s="119">
        <f>M23+M49+M198</f>
        <v>569422.4</v>
      </c>
      <c r="N199" s="119">
        <f>N23+N49+N198</f>
        <v>555472.60000000009</v>
      </c>
      <c r="O199" s="98">
        <f>O23+O49+O198</f>
        <v>30733</v>
      </c>
      <c r="P199" s="98"/>
      <c r="Q199" s="98"/>
      <c r="R199" s="94">
        <f>R198+R49+R23</f>
        <v>743105094.65733027</v>
      </c>
      <c r="S199" s="94">
        <f>S198+S90+S81</f>
        <v>0</v>
      </c>
      <c r="T199" s="94">
        <f>T198+T90+T81</f>
        <v>0</v>
      </c>
      <c r="U199" s="94">
        <f>U198+U90+U81</f>
        <v>0</v>
      </c>
      <c r="V199" s="94">
        <f>V198+V90+V81</f>
        <v>570530673.99397027</v>
      </c>
      <c r="W199" s="49"/>
    </row>
    <row r="200" spans="1:24" x14ac:dyDescent="0.25">
      <c r="A200" s="37"/>
      <c r="B200" s="99"/>
      <c r="C200" s="38"/>
      <c r="D200" s="37"/>
      <c r="E200" s="37"/>
      <c r="F200" s="99"/>
      <c r="G200" s="99"/>
      <c r="H200" s="37"/>
      <c r="I200" s="100"/>
      <c r="J200" s="100"/>
      <c r="K200" s="100"/>
      <c r="L200" s="39"/>
      <c r="M200" s="39"/>
      <c r="N200" s="39"/>
      <c r="O200" s="99"/>
      <c r="P200" s="99"/>
      <c r="Q200" s="99"/>
      <c r="W200" s="37"/>
    </row>
    <row r="201" spans="1:24" x14ac:dyDescent="0.25">
      <c r="A201" s="37"/>
      <c r="B201" s="99"/>
      <c r="C201" s="38"/>
      <c r="D201" s="37"/>
      <c r="E201" s="37"/>
      <c r="F201" s="99"/>
      <c r="G201" s="99"/>
      <c r="H201" s="37"/>
      <c r="I201" s="100"/>
      <c r="J201" s="100"/>
      <c r="K201" s="100"/>
      <c r="L201" s="39"/>
      <c r="M201" s="39"/>
      <c r="N201" s="39"/>
      <c r="O201" s="99"/>
      <c r="P201" s="99"/>
      <c r="Q201" s="99"/>
      <c r="W201" s="37"/>
    </row>
    <row r="202" spans="1:24" x14ac:dyDescent="0.25">
      <c r="A202" s="37"/>
      <c r="B202" s="99"/>
      <c r="C202" s="38"/>
      <c r="D202" s="37"/>
      <c r="E202" s="37"/>
      <c r="F202" s="99"/>
      <c r="G202" s="99"/>
      <c r="H202" s="37"/>
      <c r="I202" s="100"/>
      <c r="J202" s="100"/>
      <c r="K202" s="100"/>
      <c r="L202" s="39"/>
      <c r="M202" s="39"/>
      <c r="N202" s="39"/>
      <c r="O202" s="99"/>
      <c r="P202" s="99"/>
      <c r="Q202" s="99"/>
      <c r="W202" s="37"/>
    </row>
    <row r="203" spans="1:24" x14ac:dyDescent="0.25">
      <c r="A203" s="37"/>
      <c r="B203" s="99"/>
      <c r="C203" s="38"/>
      <c r="D203" s="37"/>
      <c r="E203" s="37"/>
      <c r="F203" s="99"/>
      <c r="G203" s="99"/>
      <c r="H203" s="37"/>
      <c r="I203" s="100"/>
      <c r="J203" s="100"/>
      <c r="K203" s="100"/>
      <c r="L203" s="39"/>
      <c r="M203" s="39"/>
      <c r="N203" s="39"/>
      <c r="O203" s="99"/>
      <c r="P203" s="99"/>
      <c r="Q203" s="99"/>
      <c r="W203" s="37"/>
    </row>
    <row r="204" spans="1:24" x14ac:dyDescent="0.25">
      <c r="A204" s="37"/>
      <c r="B204" s="99"/>
      <c r="C204" s="38"/>
      <c r="D204" s="37"/>
      <c r="E204" s="37"/>
      <c r="F204" s="99"/>
      <c r="G204" s="99"/>
      <c r="H204" s="37"/>
      <c r="I204" s="100"/>
      <c r="J204" s="100"/>
      <c r="K204" s="100"/>
      <c r="L204" s="39"/>
      <c r="M204" s="39"/>
      <c r="N204" s="39"/>
      <c r="O204" s="99"/>
      <c r="P204" s="99"/>
      <c r="Q204" s="99"/>
      <c r="W204" s="37"/>
    </row>
    <row r="205" spans="1:24" x14ac:dyDescent="0.25">
      <c r="A205" s="37"/>
      <c r="B205" s="99"/>
      <c r="C205" s="38"/>
      <c r="D205" s="37"/>
      <c r="E205" s="37"/>
      <c r="F205" s="99"/>
      <c r="G205" s="99"/>
      <c r="H205" s="37"/>
      <c r="I205" s="100"/>
      <c r="J205" s="100"/>
      <c r="K205" s="100"/>
      <c r="L205" s="39"/>
      <c r="M205" s="39"/>
      <c r="N205" s="39"/>
      <c r="O205" s="99"/>
      <c r="P205" s="99"/>
      <c r="Q205" s="99"/>
      <c r="W205" s="37"/>
    </row>
    <row r="206" spans="1:24" x14ac:dyDescent="0.25">
      <c r="A206" s="37"/>
      <c r="B206" s="99"/>
      <c r="C206" s="38"/>
      <c r="D206" s="37"/>
      <c r="E206" s="37"/>
      <c r="F206" s="99"/>
      <c r="G206" s="99"/>
      <c r="H206" s="37"/>
      <c r="I206" s="100"/>
      <c r="J206" s="100"/>
      <c r="K206" s="100"/>
      <c r="L206" s="39"/>
      <c r="M206" s="39"/>
      <c r="N206" s="39"/>
      <c r="O206" s="99"/>
      <c r="P206" s="99"/>
      <c r="Q206" s="99"/>
      <c r="W206" s="37"/>
      <c r="X206" s="53"/>
    </row>
    <row r="207" spans="1:24" x14ac:dyDescent="0.25">
      <c r="A207" s="37"/>
      <c r="B207" s="99"/>
      <c r="C207" s="38"/>
      <c r="D207" s="37"/>
      <c r="E207" s="37"/>
      <c r="F207" s="99"/>
      <c r="G207" s="99"/>
      <c r="H207" s="37"/>
      <c r="I207" s="100"/>
      <c r="J207" s="100"/>
      <c r="K207" s="100"/>
      <c r="L207" s="39"/>
      <c r="M207" s="39"/>
      <c r="N207" s="39"/>
      <c r="O207" s="99"/>
      <c r="P207" s="99"/>
      <c r="Q207" s="99"/>
      <c r="W207" s="37"/>
      <c r="X207" s="53"/>
    </row>
    <row r="208" spans="1:24" x14ac:dyDescent="0.25">
      <c r="A208" s="37"/>
      <c r="B208" s="99"/>
      <c r="C208" s="38"/>
      <c r="D208" s="37"/>
      <c r="E208" s="37"/>
      <c r="F208" s="99"/>
      <c r="G208" s="99"/>
      <c r="H208" s="37"/>
      <c r="I208" s="100"/>
      <c r="J208" s="100"/>
      <c r="K208" s="100"/>
      <c r="L208" s="39"/>
      <c r="M208" s="39"/>
      <c r="N208" s="39"/>
      <c r="O208" s="99"/>
      <c r="P208" s="99"/>
      <c r="Q208" s="99"/>
      <c r="W208" s="37"/>
      <c r="X208" s="102"/>
    </row>
    <row r="209" spans="1:25" x14ac:dyDescent="0.25">
      <c r="A209" s="37"/>
      <c r="B209" s="99"/>
      <c r="C209" s="38"/>
      <c r="D209" s="37"/>
      <c r="E209" s="37"/>
      <c r="F209" s="99"/>
      <c r="G209" s="99"/>
      <c r="H209" s="37"/>
      <c r="I209" s="100"/>
      <c r="J209" s="100"/>
      <c r="K209" s="100"/>
      <c r="L209" s="39"/>
      <c r="M209" s="39"/>
      <c r="N209" s="39"/>
      <c r="O209" s="99"/>
      <c r="P209" s="99"/>
      <c r="Q209" s="99"/>
      <c r="W209" s="37"/>
    </row>
    <row r="210" spans="1:25" x14ac:dyDescent="0.25">
      <c r="A210" s="37"/>
      <c r="B210" s="99"/>
      <c r="C210" s="38"/>
      <c r="D210" s="37"/>
      <c r="E210" s="37"/>
      <c r="F210" s="99"/>
      <c r="G210" s="99"/>
      <c r="H210" s="37"/>
      <c r="I210" s="100"/>
      <c r="J210" s="100"/>
      <c r="K210" s="100"/>
      <c r="L210" s="39"/>
      <c r="M210" s="39"/>
      <c r="N210" s="39"/>
      <c r="O210" s="99"/>
      <c r="P210" s="99"/>
      <c r="Q210" s="99"/>
      <c r="W210" s="37"/>
    </row>
    <row r="211" spans="1:25" x14ac:dyDescent="0.25">
      <c r="A211" s="37"/>
      <c r="B211" s="99"/>
      <c r="C211" s="38"/>
      <c r="D211" s="37"/>
      <c r="E211" s="37"/>
      <c r="F211" s="99"/>
      <c r="G211" s="99"/>
      <c r="H211" s="37"/>
      <c r="I211" s="100"/>
      <c r="J211" s="100"/>
      <c r="K211" s="100"/>
      <c r="L211" s="39"/>
      <c r="M211" s="39"/>
      <c r="N211" s="39"/>
      <c r="O211" s="99"/>
      <c r="P211" s="99"/>
      <c r="Q211" s="99"/>
      <c r="W211" s="37"/>
    </row>
    <row r="212" spans="1:25" x14ac:dyDescent="0.25">
      <c r="A212" s="37"/>
      <c r="B212" s="99"/>
      <c r="C212" s="38"/>
      <c r="D212" s="37"/>
      <c r="E212" s="37"/>
      <c r="F212" s="99"/>
      <c r="G212" s="99"/>
      <c r="H212" s="37"/>
      <c r="I212" s="100"/>
      <c r="J212" s="100"/>
      <c r="K212" s="100"/>
      <c r="L212" s="39"/>
      <c r="M212" s="39"/>
      <c r="N212" s="39"/>
      <c r="O212" s="99"/>
      <c r="P212" s="99"/>
      <c r="Q212" s="99"/>
      <c r="W212" s="37"/>
    </row>
    <row r="213" spans="1:25" x14ac:dyDescent="0.25">
      <c r="A213" s="37"/>
      <c r="B213" s="99"/>
      <c r="C213" s="38"/>
      <c r="D213" s="37"/>
      <c r="E213" s="37"/>
      <c r="F213" s="99"/>
      <c r="G213" s="99"/>
      <c r="H213" s="37"/>
      <c r="I213" s="100"/>
      <c r="J213" s="100"/>
      <c r="K213" s="100"/>
      <c r="L213" s="39"/>
      <c r="M213" s="39"/>
      <c r="N213" s="39"/>
      <c r="O213" s="99"/>
      <c r="P213" s="99"/>
      <c r="Q213" s="99"/>
      <c r="W213" s="37"/>
    </row>
    <row r="214" spans="1:25" x14ac:dyDescent="0.25">
      <c r="A214" s="37"/>
      <c r="B214" s="99"/>
      <c r="C214" s="38"/>
      <c r="D214" s="37"/>
      <c r="E214" s="37"/>
      <c r="F214" s="99"/>
      <c r="G214" s="99"/>
      <c r="H214" s="37"/>
      <c r="I214" s="100"/>
      <c r="J214" s="100"/>
      <c r="K214" s="100"/>
      <c r="L214" s="39"/>
      <c r="M214" s="39"/>
      <c r="N214" s="39"/>
      <c r="O214" s="99"/>
      <c r="P214" s="99"/>
      <c r="Q214" s="99"/>
      <c r="W214" s="37"/>
    </row>
    <row r="220" spans="1:25" x14ac:dyDescent="0.25">
      <c r="Y220" s="35"/>
    </row>
    <row r="222" spans="1:25" s="53" customFormat="1" x14ac:dyDescent="0.25">
      <c r="A222" s="32"/>
      <c r="B222" s="103"/>
      <c r="C222" s="31"/>
      <c r="D222" s="32"/>
      <c r="E222" s="32"/>
      <c r="F222" s="103"/>
      <c r="G222" s="103"/>
      <c r="H222" s="32"/>
      <c r="I222" s="104"/>
      <c r="J222" s="104"/>
      <c r="K222" s="104"/>
      <c r="L222" s="33"/>
      <c r="M222" s="33"/>
      <c r="N222" s="33"/>
      <c r="O222" s="103"/>
      <c r="P222" s="103"/>
      <c r="Q222" s="103"/>
      <c r="R222" s="101"/>
      <c r="S222" s="101"/>
      <c r="T222" s="101"/>
      <c r="U222" s="101"/>
      <c r="V222" s="101"/>
      <c r="W222" s="32"/>
      <c r="X222" s="32"/>
    </row>
    <row r="223" spans="1:25" s="53" customFormat="1" ht="32.25" customHeight="1" x14ac:dyDescent="0.25">
      <c r="A223" s="32"/>
      <c r="B223" s="103"/>
      <c r="C223" s="31"/>
      <c r="D223" s="32"/>
      <c r="E223" s="32"/>
      <c r="F223" s="103"/>
      <c r="G223" s="103"/>
      <c r="H223" s="32"/>
      <c r="I223" s="104"/>
      <c r="J223" s="104"/>
      <c r="K223" s="104"/>
      <c r="L223" s="33"/>
      <c r="M223" s="33"/>
      <c r="N223" s="33"/>
      <c r="O223" s="103"/>
      <c r="P223" s="103"/>
      <c r="Q223" s="103"/>
      <c r="R223" s="101"/>
      <c r="S223" s="101"/>
      <c r="T223" s="101"/>
      <c r="U223" s="101"/>
      <c r="V223" s="101"/>
      <c r="W223" s="32"/>
      <c r="X223" s="32"/>
    </row>
    <row r="224" spans="1:25" s="102" customFormat="1" x14ac:dyDescent="0.25">
      <c r="A224" s="32"/>
      <c r="B224" s="103"/>
      <c r="C224" s="31"/>
      <c r="D224" s="32"/>
      <c r="E224" s="32"/>
      <c r="F224" s="103"/>
      <c r="G224" s="103"/>
      <c r="H224" s="32"/>
      <c r="I224" s="104"/>
      <c r="J224" s="104"/>
      <c r="K224" s="104"/>
      <c r="L224" s="33"/>
      <c r="M224" s="33"/>
      <c r="N224" s="33"/>
      <c r="O224" s="103"/>
      <c r="P224" s="103"/>
      <c r="Q224" s="103"/>
      <c r="R224" s="101"/>
      <c r="S224" s="101"/>
      <c r="T224" s="101"/>
      <c r="U224" s="101"/>
      <c r="V224" s="101"/>
      <c r="W224" s="32"/>
      <c r="X224" s="32"/>
    </row>
  </sheetData>
  <autoFilter ref="A14:Q6097"/>
  <sortState ref="A24:AL109">
    <sortCondition ref="E24:E109"/>
  </sortState>
  <mergeCells count="24">
    <mergeCell ref="S2:V4"/>
    <mergeCell ref="S1:V1"/>
    <mergeCell ref="P11:W11"/>
    <mergeCell ref="R13:V13"/>
    <mergeCell ref="H13:H14"/>
    <mergeCell ref="O13:O14"/>
    <mergeCell ref="P13:P14"/>
    <mergeCell ref="Q13:Q14"/>
    <mergeCell ref="C13:C14"/>
    <mergeCell ref="A13:A14"/>
    <mergeCell ref="M13:N13"/>
    <mergeCell ref="S5:W5"/>
    <mergeCell ref="A8:W8"/>
    <mergeCell ref="A9:W9"/>
    <mergeCell ref="A10:W10"/>
    <mergeCell ref="L13:L14"/>
    <mergeCell ref="W13:W14"/>
    <mergeCell ref="B13:B14"/>
    <mergeCell ref="I13:K13"/>
    <mergeCell ref="G13:G14"/>
    <mergeCell ref="F13:F14"/>
    <mergeCell ref="A12:W12"/>
    <mergeCell ref="E13:E14"/>
    <mergeCell ref="D13:D14"/>
  </mergeCells>
  <conditionalFormatting sqref="E188">
    <cfRule type="duplicateValues" dxfId="67" priority="70"/>
  </conditionalFormatting>
  <conditionalFormatting sqref="E181 E183">
    <cfRule type="duplicateValues" dxfId="66" priority="69"/>
  </conditionalFormatting>
  <conditionalFormatting sqref="E66">
    <cfRule type="duplicateValues" dxfId="65" priority="66"/>
  </conditionalFormatting>
  <conditionalFormatting sqref="E87">
    <cfRule type="duplicateValues" dxfId="64" priority="64"/>
  </conditionalFormatting>
  <conditionalFormatting sqref="E55">
    <cfRule type="duplicateValues" dxfId="63" priority="52"/>
  </conditionalFormatting>
  <conditionalFormatting sqref="E86">
    <cfRule type="duplicateValues" dxfId="62" priority="51"/>
  </conditionalFormatting>
  <conditionalFormatting sqref="E69">
    <cfRule type="duplicateValues" dxfId="61" priority="50"/>
  </conditionalFormatting>
  <conditionalFormatting sqref="E81">
    <cfRule type="duplicateValues" dxfId="60" priority="49"/>
  </conditionalFormatting>
  <conditionalFormatting sqref="E83">
    <cfRule type="duplicateValues" dxfId="59" priority="48"/>
  </conditionalFormatting>
  <conditionalFormatting sqref="E103">
    <cfRule type="duplicateValues" dxfId="58" priority="47"/>
  </conditionalFormatting>
  <conditionalFormatting sqref="E107">
    <cfRule type="duplicateValues" dxfId="57" priority="46"/>
  </conditionalFormatting>
  <conditionalFormatting sqref="E155">
    <cfRule type="duplicateValues" dxfId="56" priority="45"/>
  </conditionalFormatting>
  <conditionalFormatting sqref="E175">
    <cfRule type="duplicateValues" dxfId="55" priority="44"/>
  </conditionalFormatting>
  <conditionalFormatting sqref="E189">
    <cfRule type="duplicateValues" dxfId="54" priority="43"/>
  </conditionalFormatting>
  <conditionalFormatting sqref="E190">
    <cfRule type="duplicateValues" dxfId="53" priority="42"/>
  </conditionalFormatting>
  <conditionalFormatting sqref="E63">
    <cfRule type="duplicateValues" dxfId="52" priority="41"/>
  </conditionalFormatting>
  <conditionalFormatting sqref="D199">
    <cfRule type="duplicateValues" dxfId="51" priority="40"/>
  </conditionalFormatting>
  <conditionalFormatting sqref="E100">
    <cfRule type="duplicateValues" dxfId="50" priority="39"/>
  </conditionalFormatting>
  <conditionalFormatting sqref="E149">
    <cfRule type="duplicateValues" dxfId="49" priority="38"/>
  </conditionalFormatting>
  <conditionalFormatting sqref="F61">
    <cfRule type="duplicateValues" dxfId="48" priority="37"/>
  </conditionalFormatting>
  <conditionalFormatting sqref="E61">
    <cfRule type="duplicateValues" dxfId="47" priority="36"/>
  </conditionalFormatting>
  <conditionalFormatting sqref="E51">
    <cfRule type="duplicateValues" dxfId="46" priority="35"/>
  </conditionalFormatting>
  <conditionalFormatting sqref="E59">
    <cfRule type="duplicateValues" dxfId="45" priority="34"/>
  </conditionalFormatting>
  <conditionalFormatting sqref="E26">
    <cfRule type="duplicateValues" dxfId="44" priority="33"/>
  </conditionalFormatting>
  <conditionalFormatting sqref="E25">
    <cfRule type="duplicateValues" dxfId="43" priority="32"/>
  </conditionalFormatting>
  <conditionalFormatting sqref="E67">
    <cfRule type="duplicateValues" dxfId="42" priority="31"/>
  </conditionalFormatting>
  <conditionalFormatting sqref="E68">
    <cfRule type="duplicateValues" dxfId="41" priority="30"/>
  </conditionalFormatting>
  <conditionalFormatting sqref="E29">
    <cfRule type="duplicateValues" dxfId="40" priority="29"/>
  </conditionalFormatting>
  <conditionalFormatting sqref="E74">
    <cfRule type="duplicateValues" dxfId="39" priority="28"/>
  </conditionalFormatting>
  <conditionalFormatting sqref="E73">
    <cfRule type="duplicateValues" dxfId="38" priority="27"/>
  </conditionalFormatting>
  <conditionalFormatting sqref="E105">
    <cfRule type="duplicateValues" dxfId="37" priority="26"/>
  </conditionalFormatting>
  <conditionalFormatting sqref="E104">
    <cfRule type="duplicateValues" dxfId="36" priority="25"/>
  </conditionalFormatting>
  <conditionalFormatting sqref="E39">
    <cfRule type="duplicateValues" dxfId="35" priority="23"/>
  </conditionalFormatting>
  <conditionalFormatting sqref="E140">
    <cfRule type="duplicateValues" dxfId="34" priority="20"/>
  </conditionalFormatting>
  <conditionalFormatting sqref="E141">
    <cfRule type="duplicateValues" dxfId="33" priority="19"/>
  </conditionalFormatting>
  <conditionalFormatting sqref="E162">
    <cfRule type="duplicateValues" dxfId="32" priority="18"/>
  </conditionalFormatting>
  <conditionalFormatting sqref="E168">
    <cfRule type="duplicateValues" dxfId="31" priority="17"/>
  </conditionalFormatting>
  <conditionalFormatting sqref="E48">
    <cfRule type="duplicateValues" dxfId="30" priority="16"/>
  </conditionalFormatting>
  <conditionalFormatting sqref="E37">
    <cfRule type="duplicateValues" dxfId="29" priority="15"/>
  </conditionalFormatting>
  <conditionalFormatting sqref="E117">
    <cfRule type="duplicateValues" dxfId="28" priority="14"/>
  </conditionalFormatting>
  <conditionalFormatting sqref="E21">
    <cfRule type="duplicateValues" dxfId="27" priority="13"/>
  </conditionalFormatting>
  <conditionalFormatting sqref="E30">
    <cfRule type="duplicateValues" dxfId="26" priority="12"/>
  </conditionalFormatting>
  <conditionalFormatting sqref="E31">
    <cfRule type="duplicateValues" dxfId="25" priority="11"/>
  </conditionalFormatting>
  <conditionalFormatting sqref="E32">
    <cfRule type="duplicateValues" dxfId="24" priority="10"/>
  </conditionalFormatting>
  <conditionalFormatting sqref="E33">
    <cfRule type="duplicateValues" dxfId="23" priority="9"/>
  </conditionalFormatting>
  <conditionalFormatting sqref="E34">
    <cfRule type="duplicateValues" dxfId="22" priority="8"/>
  </conditionalFormatting>
  <conditionalFormatting sqref="E35">
    <cfRule type="duplicateValues" dxfId="21" priority="7"/>
  </conditionalFormatting>
  <conditionalFormatting sqref="E38">
    <cfRule type="duplicateValues" dxfId="20" priority="6"/>
  </conditionalFormatting>
  <conditionalFormatting sqref="E43">
    <cfRule type="duplicateValues" dxfId="19" priority="5"/>
  </conditionalFormatting>
  <conditionalFormatting sqref="E44">
    <cfRule type="duplicateValues" dxfId="18" priority="4"/>
  </conditionalFormatting>
  <conditionalFormatting sqref="E45">
    <cfRule type="duplicateValues" dxfId="17" priority="3"/>
  </conditionalFormatting>
  <conditionalFormatting sqref="E47">
    <cfRule type="duplicateValues" dxfId="16" priority="2"/>
  </conditionalFormatting>
  <conditionalFormatting sqref="E124 E111:E113 E90 E94:E96 E98 E71 E36 E116 E118 E120:E121">
    <cfRule type="duplicateValues" dxfId="15" priority="1197"/>
  </conditionalFormatting>
  <conditionalFormatting sqref="E137 E46 E159:E160 E134 E143 E145 E184:E186 E192:E197">
    <cfRule type="duplicateValues" dxfId="14" priority="1321"/>
  </conditionalFormatting>
  <conditionalFormatting sqref="E167 E165 E169:E174 E142 E136 E139 E150 E148 E156:E157 E163 E128:E129 E152">
    <cfRule type="duplicateValues" dxfId="13" priority="1360"/>
  </conditionalFormatting>
  <conditionalFormatting sqref="E198 E182 E178:E179 E82 E72 E57:E58 E60 E52:E54 E23 E200:E1048576 E64 E1:E20 E75:E80 E97 E102 E106 E49:E50 E164 E85 E89 E99 E108:E109">
    <cfRule type="duplicateValues" dxfId="12" priority="1383"/>
  </conditionalFormatting>
  <conditionalFormatting sqref="E114">
    <cfRule type="duplicateValues" dxfId="11" priority="1"/>
  </conditionalFormatting>
  <conditionalFormatting sqref="E166 E119 E115 E135 E42 E22 E130 E161 E158 E144 E40 E138 E187 E180 E176:E177 E146:E147 E151 E153:E154 E191">
    <cfRule type="duplicateValues" dxfId="10" priority="1392"/>
  </conditionalFormatting>
  <conditionalFormatting sqref="E131:E133 E84 E65 E24 E122:E123 E41 E91:E93 E88 E62 E101 E56 E125:E127">
    <cfRule type="duplicateValues" dxfId="9" priority="1403"/>
  </conditionalFormatting>
  <pageMargins left="0.7" right="0.7" top="0.75" bottom="0.75" header="0.3" footer="0.3"/>
  <pageSetup paperSize="9" scale="4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01"/>
  <sheetViews>
    <sheetView topLeftCell="A271" zoomScale="70" zoomScaleNormal="70" workbookViewId="0">
      <selection activeCell="L289" sqref="L289"/>
    </sheetView>
  </sheetViews>
  <sheetFormatPr defaultRowHeight="15" x14ac:dyDescent="0.25"/>
  <cols>
    <col min="1" max="1" width="9.140625" style="32" customWidth="1"/>
    <col min="2" max="2" width="9.7109375" style="32" customWidth="1"/>
    <col min="3" max="3" width="6.42578125" style="32" customWidth="1"/>
    <col min="4" max="4" width="8.140625" style="31" customWidth="1"/>
    <col min="5" max="5" width="32.7109375" style="32" customWidth="1"/>
    <col min="6" max="6" width="46.85546875" style="107" customWidth="1"/>
    <col min="7" max="7" width="11.28515625" style="32" customWidth="1"/>
    <col min="8" max="8" width="68.140625" style="32" customWidth="1"/>
    <col min="9" max="9" width="11.28515625" style="33" customWidth="1"/>
    <col min="10" max="10" width="6" style="34" customWidth="1"/>
    <col min="11" max="11" width="12.85546875" style="35" customWidth="1"/>
    <col min="12" max="12" width="15.42578125" style="35" customWidth="1"/>
    <col min="13" max="13" width="15.7109375" style="36" customWidth="1"/>
    <col min="14" max="14" width="13.5703125" style="36" customWidth="1"/>
    <col min="15" max="15" width="13.140625" style="36" customWidth="1"/>
    <col min="16" max="16384" width="9.140625" style="32"/>
  </cols>
  <sheetData>
    <row r="1" spans="1:15" ht="21" customHeight="1" x14ac:dyDescent="0.3">
      <c r="A1" s="30"/>
      <c r="B1" s="30"/>
      <c r="C1" s="30"/>
    </row>
    <row r="3" spans="1:15" ht="55.5" customHeight="1" x14ac:dyDescent="0.25">
      <c r="A3" s="148" t="s">
        <v>227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</row>
    <row r="4" spans="1:15" ht="18.75" x14ac:dyDescent="0.3">
      <c r="A4" s="37"/>
      <c r="B4" s="37"/>
      <c r="C4" s="37"/>
      <c r="D4" s="38"/>
      <c r="E4" s="37"/>
      <c r="G4" s="37"/>
      <c r="H4" s="37"/>
      <c r="I4" s="39"/>
      <c r="J4" s="40"/>
      <c r="K4" s="41"/>
      <c r="L4" s="41"/>
      <c r="M4" s="149" t="s">
        <v>229</v>
      </c>
      <c r="N4" s="150"/>
      <c r="O4" s="150"/>
    </row>
    <row r="5" spans="1:15" s="48" customFormat="1" ht="409.6" customHeight="1" x14ac:dyDescent="0.25">
      <c r="A5" s="42" t="s">
        <v>94</v>
      </c>
      <c r="B5" s="43" t="s">
        <v>95</v>
      </c>
      <c r="C5" s="42" t="s">
        <v>99</v>
      </c>
      <c r="D5" s="42" t="s">
        <v>48</v>
      </c>
      <c r="E5" s="42" t="s">
        <v>47</v>
      </c>
      <c r="F5" s="108" t="s">
        <v>46</v>
      </c>
      <c r="G5" s="42" t="s">
        <v>93</v>
      </c>
      <c r="H5" s="42" t="s">
        <v>51</v>
      </c>
      <c r="I5" s="44" t="s">
        <v>89</v>
      </c>
      <c r="J5" s="45" t="s">
        <v>49</v>
      </c>
      <c r="K5" s="46" t="s">
        <v>92</v>
      </c>
      <c r="L5" s="46" t="s">
        <v>87</v>
      </c>
      <c r="M5" s="47" t="s">
        <v>102</v>
      </c>
      <c r="N5" s="47" t="s">
        <v>88</v>
      </c>
      <c r="O5" s="47" t="s">
        <v>96</v>
      </c>
    </row>
    <row r="6" spans="1:15" ht="15" customHeight="1" x14ac:dyDescent="0.25">
      <c r="A6" s="49">
        <v>4962</v>
      </c>
      <c r="B6" s="49">
        <v>48046</v>
      </c>
      <c r="C6" s="49">
        <v>1</v>
      </c>
      <c r="D6" s="49">
        <v>2023</v>
      </c>
      <c r="E6" s="49" t="s">
        <v>12</v>
      </c>
      <c r="F6" s="109" t="s">
        <v>111</v>
      </c>
      <c r="G6" s="49">
        <v>1</v>
      </c>
      <c r="H6" s="49" t="s">
        <v>3</v>
      </c>
      <c r="I6" s="50">
        <v>986</v>
      </c>
      <c r="J6" s="51" t="s">
        <v>4</v>
      </c>
      <c r="K6" s="52">
        <v>4186</v>
      </c>
      <c r="L6" s="52">
        <f t="shared" ref="L6" si="0">M6+N6+O6</f>
        <v>5041201.4744000006</v>
      </c>
      <c r="M6" s="52">
        <f t="shared" ref="M6:M14" si="1">I6*K6</f>
        <v>4127396</v>
      </c>
      <c r="N6" s="52">
        <f t="shared" ref="N6" si="2">M6*2.14%</f>
        <v>88326.274400000009</v>
      </c>
      <c r="O6" s="52">
        <f>M6/100*20</f>
        <v>825479.2</v>
      </c>
    </row>
    <row r="7" spans="1:15" ht="15" customHeight="1" x14ac:dyDescent="0.25">
      <c r="A7" s="49">
        <v>4965</v>
      </c>
      <c r="B7" s="49">
        <v>48087</v>
      </c>
      <c r="C7" s="49">
        <v>2</v>
      </c>
      <c r="D7" s="49">
        <v>2023</v>
      </c>
      <c r="E7" s="49" t="s">
        <v>12</v>
      </c>
      <c r="F7" s="109" t="s">
        <v>113</v>
      </c>
      <c r="G7" s="49">
        <v>1</v>
      </c>
      <c r="H7" s="49" t="s">
        <v>5</v>
      </c>
      <c r="I7" s="50">
        <v>253</v>
      </c>
      <c r="J7" s="51" t="s">
        <v>4</v>
      </c>
      <c r="K7" s="52">
        <v>5391</v>
      </c>
      <c r="L7" s="52">
        <f t="shared" ref="L7:L14" si="3">M7+N7+O7</f>
        <v>1393110.9521999999</v>
      </c>
      <c r="M7" s="52">
        <f t="shared" si="1"/>
        <v>1363923</v>
      </c>
      <c r="N7" s="52">
        <f t="shared" ref="N7:N14" si="4">M7*2.14%</f>
        <v>29187.952200000003</v>
      </c>
      <c r="O7" s="52">
        <v>0</v>
      </c>
    </row>
    <row r="8" spans="1:15" ht="15" customHeight="1" x14ac:dyDescent="0.25">
      <c r="A8" s="49">
        <v>4965</v>
      </c>
      <c r="B8" s="49">
        <v>48081</v>
      </c>
      <c r="C8" s="49">
        <v>2</v>
      </c>
      <c r="D8" s="49">
        <v>2023</v>
      </c>
      <c r="E8" s="49" t="s">
        <v>12</v>
      </c>
      <c r="F8" s="109" t="s">
        <v>113</v>
      </c>
      <c r="G8" s="49">
        <v>1</v>
      </c>
      <c r="H8" s="49" t="s">
        <v>7</v>
      </c>
      <c r="I8" s="50">
        <v>680</v>
      </c>
      <c r="J8" s="51" t="s">
        <v>4</v>
      </c>
      <c r="K8" s="52">
        <v>5084</v>
      </c>
      <c r="L8" s="52">
        <f t="shared" si="3"/>
        <v>3531102.3679999998</v>
      </c>
      <c r="M8" s="52">
        <f t="shared" si="1"/>
        <v>3457120</v>
      </c>
      <c r="N8" s="52">
        <f t="shared" si="4"/>
        <v>73982.368000000002</v>
      </c>
      <c r="O8" s="52">
        <v>0</v>
      </c>
    </row>
    <row r="9" spans="1:15" ht="15" customHeight="1" x14ac:dyDescent="0.25">
      <c r="A9" s="49">
        <v>4989</v>
      </c>
      <c r="B9" s="49">
        <v>48284</v>
      </c>
      <c r="C9" s="49">
        <v>3</v>
      </c>
      <c r="D9" s="49">
        <v>2023</v>
      </c>
      <c r="E9" s="49" t="s">
        <v>12</v>
      </c>
      <c r="F9" s="109" t="s">
        <v>114</v>
      </c>
      <c r="G9" s="49">
        <v>1</v>
      </c>
      <c r="H9" s="49" t="s">
        <v>9</v>
      </c>
      <c r="I9" s="50">
        <v>270</v>
      </c>
      <c r="J9" s="51" t="s">
        <v>0</v>
      </c>
      <c r="K9" s="52">
        <v>1773</v>
      </c>
      <c r="L9" s="52">
        <f t="shared" si="3"/>
        <v>488954.39399999997</v>
      </c>
      <c r="M9" s="52">
        <f t="shared" si="1"/>
        <v>478710</v>
      </c>
      <c r="N9" s="52">
        <f t="shared" si="4"/>
        <v>10244.394</v>
      </c>
      <c r="O9" s="52">
        <v>0</v>
      </c>
    </row>
    <row r="10" spans="1:15" ht="15" customHeight="1" x14ac:dyDescent="0.25">
      <c r="A10" s="49">
        <v>5015</v>
      </c>
      <c r="B10" s="49">
        <v>48597</v>
      </c>
      <c r="C10" s="49">
        <v>4</v>
      </c>
      <c r="D10" s="49">
        <v>2023</v>
      </c>
      <c r="E10" s="49" t="s">
        <v>12</v>
      </c>
      <c r="F10" s="109" t="s">
        <v>116</v>
      </c>
      <c r="G10" s="49">
        <v>2</v>
      </c>
      <c r="H10" s="49" t="s">
        <v>226</v>
      </c>
      <c r="I10" s="50">
        <v>1</v>
      </c>
      <c r="J10" s="51" t="s">
        <v>8</v>
      </c>
      <c r="K10" s="52">
        <v>3782841</v>
      </c>
      <c r="L10" s="52">
        <f t="shared" si="3"/>
        <v>3863793.7974</v>
      </c>
      <c r="M10" s="52">
        <f t="shared" si="1"/>
        <v>3782841</v>
      </c>
      <c r="N10" s="52">
        <f t="shared" si="4"/>
        <v>80952.79740000001</v>
      </c>
      <c r="O10" s="52">
        <v>0</v>
      </c>
    </row>
    <row r="11" spans="1:15" s="53" customFormat="1" ht="15" customHeight="1" x14ac:dyDescent="0.25">
      <c r="A11" s="49">
        <v>5056</v>
      </c>
      <c r="B11" s="49">
        <v>49111</v>
      </c>
      <c r="C11" s="49">
        <v>5</v>
      </c>
      <c r="D11" s="49">
        <v>2023</v>
      </c>
      <c r="E11" s="49" t="s">
        <v>12</v>
      </c>
      <c r="F11" s="109" t="s">
        <v>118</v>
      </c>
      <c r="G11" s="49">
        <v>1</v>
      </c>
      <c r="H11" s="49" t="s">
        <v>7</v>
      </c>
      <c r="I11" s="50">
        <v>3364</v>
      </c>
      <c r="J11" s="51" t="s">
        <v>4</v>
      </c>
      <c r="K11" s="52">
        <v>5084</v>
      </c>
      <c r="L11" s="52">
        <f t="shared" si="3"/>
        <v>17468571.126400001</v>
      </c>
      <c r="M11" s="52">
        <f t="shared" si="1"/>
        <v>17102576</v>
      </c>
      <c r="N11" s="52">
        <f t="shared" si="4"/>
        <v>365995.12640000007</v>
      </c>
      <c r="O11" s="52">
        <v>0</v>
      </c>
    </row>
    <row r="12" spans="1:15" s="53" customFormat="1" ht="15" customHeight="1" x14ac:dyDescent="0.25">
      <c r="A12" s="49">
        <v>5340</v>
      </c>
      <c r="B12" s="49">
        <v>52249</v>
      </c>
      <c r="C12" s="49">
        <v>6</v>
      </c>
      <c r="D12" s="49">
        <v>2023</v>
      </c>
      <c r="E12" s="49" t="s">
        <v>12</v>
      </c>
      <c r="F12" s="110" t="s">
        <v>204</v>
      </c>
      <c r="G12" s="49">
        <v>1</v>
      </c>
      <c r="H12" s="49" t="s">
        <v>7</v>
      </c>
      <c r="I12" s="50">
        <v>571</v>
      </c>
      <c r="J12" s="51" t="s">
        <v>4</v>
      </c>
      <c r="K12" s="52">
        <v>5084</v>
      </c>
      <c r="L12" s="52">
        <f t="shared" si="3"/>
        <v>2965087.4295999999</v>
      </c>
      <c r="M12" s="52">
        <f t="shared" si="1"/>
        <v>2902964</v>
      </c>
      <c r="N12" s="52">
        <f t="shared" si="4"/>
        <v>62123.42960000001</v>
      </c>
      <c r="O12" s="52">
        <v>0</v>
      </c>
    </row>
    <row r="13" spans="1:15" s="53" customFormat="1" ht="15" customHeight="1" x14ac:dyDescent="0.25">
      <c r="A13" s="124">
        <v>6011</v>
      </c>
      <c r="B13" s="61">
        <v>59075</v>
      </c>
      <c r="C13" s="123">
        <v>7</v>
      </c>
      <c r="D13" s="49">
        <v>2023</v>
      </c>
      <c r="E13" s="49" t="s">
        <v>12</v>
      </c>
      <c r="F13" s="110" t="s">
        <v>203</v>
      </c>
      <c r="G13" s="49">
        <v>1</v>
      </c>
      <c r="H13" s="49" t="s">
        <v>7</v>
      </c>
      <c r="I13" s="50">
        <v>496.8</v>
      </c>
      <c r="J13" s="51" t="s">
        <v>4</v>
      </c>
      <c r="K13" s="52">
        <v>5955</v>
      </c>
      <c r="L13" s="52">
        <f t="shared" si="3"/>
        <v>3021754.7015999998</v>
      </c>
      <c r="M13" s="52">
        <f t="shared" si="1"/>
        <v>2958444</v>
      </c>
      <c r="N13" s="52">
        <f t="shared" si="4"/>
        <v>63310.701600000008</v>
      </c>
      <c r="O13" s="52">
        <v>0</v>
      </c>
    </row>
    <row r="14" spans="1:15" s="53" customFormat="1" ht="15" customHeight="1" x14ac:dyDescent="0.25">
      <c r="A14" s="49">
        <v>5647</v>
      </c>
      <c r="B14" s="49">
        <v>55612</v>
      </c>
      <c r="C14" s="49">
        <v>8</v>
      </c>
      <c r="D14" s="49">
        <v>2023</v>
      </c>
      <c r="E14" s="49" t="s">
        <v>12</v>
      </c>
      <c r="F14" s="109" t="s">
        <v>126</v>
      </c>
      <c r="G14" s="49">
        <v>1</v>
      </c>
      <c r="H14" s="49" t="s">
        <v>7</v>
      </c>
      <c r="I14" s="50">
        <v>920</v>
      </c>
      <c r="J14" s="51" t="s">
        <v>4</v>
      </c>
      <c r="K14" s="52">
        <v>5084</v>
      </c>
      <c r="L14" s="52">
        <f t="shared" si="3"/>
        <v>4777373.7920000004</v>
      </c>
      <c r="M14" s="52">
        <f t="shared" si="1"/>
        <v>4677280</v>
      </c>
      <c r="N14" s="52">
        <f t="shared" si="4"/>
        <v>100093.79200000002</v>
      </c>
      <c r="O14" s="52">
        <v>0</v>
      </c>
    </row>
    <row r="15" spans="1:15" ht="15" customHeight="1" x14ac:dyDescent="0.25">
      <c r="A15" s="49"/>
      <c r="B15" s="49"/>
      <c r="C15" s="49"/>
      <c r="D15" s="49" t="s">
        <v>106</v>
      </c>
      <c r="E15" s="49"/>
      <c r="F15" s="109"/>
      <c r="G15" s="49"/>
      <c r="H15" s="49"/>
      <c r="I15" s="50"/>
      <c r="J15" s="51"/>
      <c r="K15" s="52"/>
      <c r="L15" s="52">
        <f>SUM(L6:L14)</f>
        <v>42550950.035600007</v>
      </c>
      <c r="M15" s="52">
        <f>SUM(M6:M14)</f>
        <v>40851254</v>
      </c>
      <c r="N15" s="52">
        <f>SUM(N6:N14)</f>
        <v>874216.83560000011</v>
      </c>
      <c r="O15" s="52">
        <v>0</v>
      </c>
    </row>
    <row r="16" spans="1:15" ht="15" customHeight="1" x14ac:dyDescent="0.25">
      <c r="A16" s="49">
        <v>4954</v>
      </c>
      <c r="B16" s="49">
        <v>47934</v>
      </c>
      <c r="C16" s="123">
        <v>9</v>
      </c>
      <c r="D16" s="49">
        <v>2024</v>
      </c>
      <c r="E16" s="49" t="s">
        <v>12</v>
      </c>
      <c r="F16" s="109" t="s">
        <v>195</v>
      </c>
      <c r="G16" s="49">
        <v>4</v>
      </c>
      <c r="H16" s="49" t="s">
        <v>226</v>
      </c>
      <c r="I16" s="50">
        <v>1</v>
      </c>
      <c r="J16" s="51" t="s">
        <v>187</v>
      </c>
      <c r="K16" s="52">
        <v>3782841</v>
      </c>
      <c r="L16" s="52">
        <f t="shared" ref="L16:L22" si="5">M16+N16+O16</f>
        <v>3863793.7974</v>
      </c>
      <c r="M16" s="52">
        <f t="shared" ref="M16:M22" si="6">I16*K16</f>
        <v>3782841</v>
      </c>
      <c r="N16" s="52">
        <f t="shared" ref="N16:N22" si="7">M16*2.14%</f>
        <v>80952.79740000001</v>
      </c>
      <c r="O16" s="52">
        <v>0</v>
      </c>
    </row>
    <row r="17" spans="1:15" ht="15" customHeight="1" x14ac:dyDescent="0.25">
      <c r="A17" s="54">
        <v>11296</v>
      </c>
      <c r="B17" s="54">
        <v>88075</v>
      </c>
      <c r="C17" s="123">
        <v>10</v>
      </c>
      <c r="D17" s="49">
        <v>2024</v>
      </c>
      <c r="E17" s="49" t="s">
        <v>12</v>
      </c>
      <c r="F17" s="109" t="s">
        <v>235</v>
      </c>
      <c r="G17" s="49">
        <v>1</v>
      </c>
      <c r="H17" s="49" t="s">
        <v>226</v>
      </c>
      <c r="I17" s="50">
        <v>1</v>
      </c>
      <c r="J17" s="51" t="s">
        <v>8</v>
      </c>
      <c r="K17" s="52">
        <v>3782841</v>
      </c>
      <c r="L17" s="52">
        <f t="shared" si="5"/>
        <v>3863793.7974</v>
      </c>
      <c r="M17" s="52">
        <f t="shared" si="6"/>
        <v>3782841</v>
      </c>
      <c r="N17" s="52">
        <f t="shared" si="7"/>
        <v>80952.79740000001</v>
      </c>
      <c r="O17" s="52">
        <v>0</v>
      </c>
    </row>
    <row r="18" spans="1:15" ht="15" customHeight="1" x14ac:dyDescent="0.25">
      <c r="A18" s="54">
        <v>51206</v>
      </c>
      <c r="B18" s="54">
        <v>99411</v>
      </c>
      <c r="C18" s="123">
        <v>11</v>
      </c>
      <c r="D18" s="49">
        <v>2024</v>
      </c>
      <c r="E18" s="49" t="s">
        <v>12</v>
      </c>
      <c r="F18" s="109" t="s">
        <v>236</v>
      </c>
      <c r="G18" s="49">
        <v>1</v>
      </c>
      <c r="H18" s="49" t="s">
        <v>226</v>
      </c>
      <c r="I18" s="50">
        <v>1</v>
      </c>
      <c r="J18" s="51" t="s">
        <v>8</v>
      </c>
      <c r="K18" s="52">
        <v>3782841</v>
      </c>
      <c r="L18" s="52">
        <f t="shared" si="5"/>
        <v>3863793.7974</v>
      </c>
      <c r="M18" s="52">
        <f t="shared" si="6"/>
        <v>3782841</v>
      </c>
      <c r="N18" s="52">
        <f t="shared" si="7"/>
        <v>80952.79740000001</v>
      </c>
      <c r="O18" s="52">
        <v>0</v>
      </c>
    </row>
    <row r="19" spans="1:15" ht="15" customHeight="1" x14ac:dyDescent="0.25">
      <c r="A19" s="49">
        <v>4997</v>
      </c>
      <c r="B19" s="49">
        <v>48380</v>
      </c>
      <c r="C19" s="123">
        <v>12</v>
      </c>
      <c r="D19" s="49">
        <v>2024</v>
      </c>
      <c r="E19" s="49" t="s">
        <v>12</v>
      </c>
      <c r="F19" s="109" t="s">
        <v>196</v>
      </c>
      <c r="G19" s="49">
        <v>1</v>
      </c>
      <c r="H19" s="49" t="s">
        <v>7</v>
      </c>
      <c r="I19" s="50">
        <v>1248</v>
      </c>
      <c r="J19" s="51" t="s">
        <v>4</v>
      </c>
      <c r="K19" s="52">
        <v>5084</v>
      </c>
      <c r="L19" s="52">
        <f t="shared" si="5"/>
        <v>6480611.4047999997</v>
      </c>
      <c r="M19" s="52">
        <f t="shared" si="6"/>
        <v>6344832</v>
      </c>
      <c r="N19" s="52">
        <f t="shared" si="7"/>
        <v>135779.40480000002</v>
      </c>
      <c r="O19" s="52">
        <v>0</v>
      </c>
    </row>
    <row r="20" spans="1:15" ht="15" customHeight="1" x14ac:dyDescent="0.25">
      <c r="A20" s="54">
        <v>5002</v>
      </c>
      <c r="B20" s="54">
        <v>48430</v>
      </c>
      <c r="C20" s="123">
        <v>13</v>
      </c>
      <c r="D20" s="49">
        <v>2024</v>
      </c>
      <c r="E20" s="49" t="s">
        <v>12</v>
      </c>
      <c r="F20" s="109" t="s">
        <v>239</v>
      </c>
      <c r="G20" s="49">
        <v>1</v>
      </c>
      <c r="H20" s="49" t="s">
        <v>7</v>
      </c>
      <c r="I20" s="50">
        <v>1132</v>
      </c>
      <c r="J20" s="51" t="s">
        <v>4</v>
      </c>
      <c r="K20" s="52">
        <v>5084</v>
      </c>
      <c r="L20" s="52">
        <f t="shared" si="5"/>
        <v>5878246.8832</v>
      </c>
      <c r="M20" s="52">
        <f t="shared" si="6"/>
        <v>5755088</v>
      </c>
      <c r="N20" s="52">
        <f t="shared" si="7"/>
        <v>123158.88320000001</v>
      </c>
      <c r="O20" s="52">
        <v>0</v>
      </c>
    </row>
    <row r="21" spans="1:15" ht="15" customHeight="1" x14ac:dyDescent="0.25">
      <c r="A21" s="54">
        <v>4823</v>
      </c>
      <c r="B21" s="54">
        <v>46592</v>
      </c>
      <c r="C21" s="123">
        <f>IF(A20&lt;&gt;A21, C20+1, C20)</f>
        <v>14</v>
      </c>
      <c r="D21" s="49">
        <v>2024</v>
      </c>
      <c r="E21" s="49" t="s">
        <v>12</v>
      </c>
      <c r="F21" s="109" t="s">
        <v>240</v>
      </c>
      <c r="G21" s="49">
        <v>1</v>
      </c>
      <c r="H21" s="49" t="s">
        <v>226</v>
      </c>
      <c r="I21" s="50">
        <v>1</v>
      </c>
      <c r="J21" s="51" t="s">
        <v>8</v>
      </c>
      <c r="K21" s="52">
        <v>4604490</v>
      </c>
      <c r="L21" s="52">
        <f t="shared" si="5"/>
        <v>4703026.0860000001</v>
      </c>
      <c r="M21" s="52">
        <f t="shared" si="6"/>
        <v>4604490</v>
      </c>
      <c r="N21" s="52">
        <f t="shared" si="7"/>
        <v>98536.08600000001</v>
      </c>
      <c r="O21" s="52">
        <v>0</v>
      </c>
    </row>
    <row r="22" spans="1:15" ht="15" customHeight="1" x14ac:dyDescent="0.25">
      <c r="A22" s="54">
        <v>4823</v>
      </c>
      <c r="B22" s="54">
        <v>46592</v>
      </c>
      <c r="C22" s="123">
        <v>14</v>
      </c>
      <c r="D22" s="49">
        <v>2024</v>
      </c>
      <c r="E22" s="49" t="s">
        <v>12</v>
      </c>
      <c r="F22" s="109" t="s">
        <v>240</v>
      </c>
      <c r="G22" s="49">
        <v>1</v>
      </c>
      <c r="H22" s="49" t="s">
        <v>226</v>
      </c>
      <c r="I22" s="50">
        <v>1</v>
      </c>
      <c r="J22" s="51" t="s">
        <v>8</v>
      </c>
      <c r="K22" s="52">
        <v>5073864</v>
      </c>
      <c r="L22" s="52">
        <f t="shared" si="5"/>
        <v>5182444.6896000002</v>
      </c>
      <c r="M22" s="52">
        <f t="shared" si="6"/>
        <v>5073864</v>
      </c>
      <c r="N22" s="52">
        <f t="shared" si="7"/>
        <v>108580.68960000001</v>
      </c>
      <c r="O22" s="52">
        <v>0</v>
      </c>
    </row>
    <row r="23" spans="1:15" ht="27.75" customHeight="1" x14ac:dyDescent="0.25">
      <c r="A23" s="49">
        <v>5023</v>
      </c>
      <c r="B23" s="49">
        <v>48713</v>
      </c>
      <c r="C23" s="49">
        <v>15</v>
      </c>
      <c r="D23" s="49">
        <v>2024</v>
      </c>
      <c r="E23" s="49" t="s">
        <v>12</v>
      </c>
      <c r="F23" s="109" t="s">
        <v>21</v>
      </c>
      <c r="G23" s="49">
        <v>1</v>
      </c>
      <c r="H23" s="120" t="s">
        <v>254</v>
      </c>
      <c r="I23" s="50">
        <v>665</v>
      </c>
      <c r="J23" s="51" t="s">
        <v>4</v>
      </c>
      <c r="K23" s="52">
        <v>5084</v>
      </c>
      <c r="L23" s="52">
        <f t="shared" ref="L23:L32" si="8">M23+N23+O23</f>
        <v>676572</v>
      </c>
      <c r="M23" s="52">
        <v>0</v>
      </c>
      <c r="N23" s="52">
        <v>0</v>
      </c>
      <c r="O23" s="52">
        <v>676572</v>
      </c>
    </row>
    <row r="24" spans="1:15" ht="15" customHeight="1" x14ac:dyDescent="0.25">
      <c r="A24" s="49">
        <v>5035</v>
      </c>
      <c r="B24" s="49">
        <v>48863</v>
      </c>
      <c r="C24" s="123">
        <v>16</v>
      </c>
      <c r="D24" s="49">
        <v>2024</v>
      </c>
      <c r="E24" s="49" t="s">
        <v>12</v>
      </c>
      <c r="F24" s="109" t="s">
        <v>117</v>
      </c>
      <c r="G24" s="49">
        <v>1</v>
      </c>
      <c r="H24" s="49" t="s">
        <v>7</v>
      </c>
      <c r="I24" s="50">
        <v>712</v>
      </c>
      <c r="J24" s="51" t="s">
        <v>4</v>
      </c>
      <c r="K24" s="52">
        <v>5955</v>
      </c>
      <c r="L24" s="52">
        <f t="shared" si="8"/>
        <v>4330695.1440000003</v>
      </c>
      <c r="M24" s="52">
        <f t="shared" ref="M24:M32" si="9">I24*K24</f>
        <v>4239960</v>
      </c>
      <c r="N24" s="52">
        <f t="shared" ref="N24:N32" si="10">M24*2.14%</f>
        <v>90735.144000000015</v>
      </c>
      <c r="O24" s="52">
        <v>0</v>
      </c>
    </row>
    <row r="25" spans="1:15" ht="15" customHeight="1" x14ac:dyDescent="0.25">
      <c r="A25" s="49">
        <v>5055</v>
      </c>
      <c r="B25" s="49">
        <v>49093</v>
      </c>
      <c r="C25" s="123">
        <v>17</v>
      </c>
      <c r="D25" s="49">
        <v>2024</v>
      </c>
      <c r="E25" s="49" t="s">
        <v>12</v>
      </c>
      <c r="F25" s="109" t="s">
        <v>120</v>
      </c>
      <c r="G25" s="49">
        <v>1</v>
      </c>
      <c r="H25" s="49" t="s">
        <v>7</v>
      </c>
      <c r="I25" s="50">
        <v>2034.2</v>
      </c>
      <c r="J25" s="51" t="s">
        <v>4</v>
      </c>
      <c r="K25" s="52">
        <v>5955</v>
      </c>
      <c r="L25" s="52">
        <f t="shared" si="8"/>
        <v>12372893.3454</v>
      </c>
      <c r="M25" s="52">
        <f t="shared" si="9"/>
        <v>12113661</v>
      </c>
      <c r="N25" s="52">
        <f t="shared" si="10"/>
        <v>259232.34540000002</v>
      </c>
      <c r="O25" s="52">
        <v>0</v>
      </c>
    </row>
    <row r="26" spans="1:15" ht="15" customHeight="1" x14ac:dyDescent="0.25">
      <c r="A26" s="49">
        <v>5058</v>
      </c>
      <c r="B26" s="49">
        <v>49126</v>
      </c>
      <c r="C26" s="123">
        <v>18</v>
      </c>
      <c r="D26" s="49">
        <v>2024</v>
      </c>
      <c r="E26" s="49" t="s">
        <v>12</v>
      </c>
      <c r="F26" s="109" t="s">
        <v>138</v>
      </c>
      <c r="G26" s="49">
        <v>1</v>
      </c>
      <c r="H26" s="49" t="s">
        <v>7</v>
      </c>
      <c r="I26" s="50">
        <v>361</v>
      </c>
      <c r="J26" s="51" t="s">
        <v>4</v>
      </c>
      <c r="K26" s="52">
        <v>5955</v>
      </c>
      <c r="L26" s="52">
        <f t="shared" si="8"/>
        <v>2195759.7570000002</v>
      </c>
      <c r="M26" s="52">
        <f t="shared" si="9"/>
        <v>2149755</v>
      </c>
      <c r="N26" s="52">
        <f t="shared" si="10"/>
        <v>46004.757000000005</v>
      </c>
      <c r="O26" s="52">
        <v>0</v>
      </c>
    </row>
    <row r="27" spans="1:15" ht="15" customHeight="1" x14ac:dyDescent="0.25">
      <c r="A27" s="54">
        <v>5067</v>
      </c>
      <c r="B27" s="49">
        <v>50820</v>
      </c>
      <c r="C27" s="123">
        <v>19</v>
      </c>
      <c r="D27" s="49">
        <v>2024</v>
      </c>
      <c r="E27" s="49" t="s">
        <v>12</v>
      </c>
      <c r="F27" s="109" t="s">
        <v>243</v>
      </c>
      <c r="G27" s="49">
        <v>1</v>
      </c>
      <c r="H27" s="49" t="s">
        <v>7</v>
      </c>
      <c r="I27" s="50">
        <v>999.6</v>
      </c>
      <c r="J27" s="51" t="s">
        <v>4</v>
      </c>
      <c r="K27" s="52">
        <v>5955</v>
      </c>
      <c r="L27" s="52">
        <f t="shared" si="8"/>
        <v>6080004.0252</v>
      </c>
      <c r="M27" s="52">
        <f t="shared" si="9"/>
        <v>5952618</v>
      </c>
      <c r="N27" s="52">
        <f t="shared" si="10"/>
        <v>127386.02520000002</v>
      </c>
      <c r="O27" s="52">
        <v>0</v>
      </c>
    </row>
    <row r="28" spans="1:15" ht="15" customHeight="1" x14ac:dyDescent="0.25">
      <c r="A28" s="49">
        <v>5206</v>
      </c>
      <c r="B28" s="49">
        <v>50787</v>
      </c>
      <c r="C28" s="123">
        <v>20</v>
      </c>
      <c r="D28" s="49">
        <v>2024</v>
      </c>
      <c r="E28" s="49" t="s">
        <v>12</v>
      </c>
      <c r="F28" s="109" t="s">
        <v>139</v>
      </c>
      <c r="G28" s="49">
        <v>1</v>
      </c>
      <c r="H28" s="49" t="s">
        <v>7</v>
      </c>
      <c r="I28" s="50">
        <v>1100</v>
      </c>
      <c r="J28" s="51" t="s">
        <v>4</v>
      </c>
      <c r="K28" s="52">
        <v>5955</v>
      </c>
      <c r="L28" s="52">
        <f t="shared" si="8"/>
        <v>6690680.7000000002</v>
      </c>
      <c r="M28" s="52">
        <f t="shared" si="9"/>
        <v>6550500</v>
      </c>
      <c r="N28" s="52">
        <f t="shared" si="10"/>
        <v>140180.70000000001</v>
      </c>
      <c r="O28" s="52">
        <v>0</v>
      </c>
    </row>
    <row r="29" spans="1:15" ht="15" customHeight="1" x14ac:dyDescent="0.25">
      <c r="A29" s="49">
        <v>5690</v>
      </c>
      <c r="B29" s="54">
        <v>56059</v>
      </c>
      <c r="C29" s="123">
        <v>21</v>
      </c>
      <c r="D29" s="49">
        <v>2024</v>
      </c>
      <c r="E29" s="49" t="s">
        <v>12</v>
      </c>
      <c r="F29" s="110" t="s">
        <v>201</v>
      </c>
      <c r="G29" s="49">
        <v>1</v>
      </c>
      <c r="H29" s="49" t="s">
        <v>7</v>
      </c>
      <c r="I29" s="50">
        <v>226</v>
      </c>
      <c r="J29" s="51" t="s">
        <v>4</v>
      </c>
      <c r="K29" s="52">
        <v>5955</v>
      </c>
      <c r="L29" s="52">
        <f t="shared" si="8"/>
        <v>1374630.7620000001</v>
      </c>
      <c r="M29" s="52">
        <f t="shared" si="9"/>
        <v>1345830</v>
      </c>
      <c r="N29" s="52">
        <f t="shared" si="10"/>
        <v>28800.762000000002</v>
      </c>
      <c r="O29" s="52">
        <v>0</v>
      </c>
    </row>
    <row r="30" spans="1:15" ht="15" customHeight="1" x14ac:dyDescent="0.25">
      <c r="A30" s="54">
        <v>5351</v>
      </c>
      <c r="B30" s="49">
        <v>55148</v>
      </c>
      <c r="C30" s="123">
        <v>22</v>
      </c>
      <c r="D30" s="49">
        <v>2024</v>
      </c>
      <c r="E30" s="49" t="s">
        <v>12</v>
      </c>
      <c r="F30" s="109" t="s">
        <v>247</v>
      </c>
      <c r="G30" s="49">
        <v>1</v>
      </c>
      <c r="H30" s="49" t="s">
        <v>226</v>
      </c>
      <c r="I30" s="50">
        <v>1</v>
      </c>
      <c r="J30" s="51" t="s">
        <v>8</v>
      </c>
      <c r="K30" s="52">
        <v>3782841</v>
      </c>
      <c r="L30" s="52">
        <f t="shared" si="8"/>
        <v>3863793.7974</v>
      </c>
      <c r="M30" s="52">
        <f t="shared" si="9"/>
        <v>3782841</v>
      </c>
      <c r="N30" s="52">
        <f t="shared" si="10"/>
        <v>80952.79740000001</v>
      </c>
      <c r="O30" s="52">
        <v>0</v>
      </c>
    </row>
    <row r="31" spans="1:15" ht="15" customHeight="1" x14ac:dyDescent="0.25">
      <c r="A31" s="49">
        <v>5600</v>
      </c>
      <c r="B31" s="49">
        <v>55114</v>
      </c>
      <c r="C31" s="123">
        <v>23</v>
      </c>
      <c r="D31" s="49">
        <v>2024</v>
      </c>
      <c r="E31" s="49" t="s">
        <v>12</v>
      </c>
      <c r="F31" s="110" t="s">
        <v>206</v>
      </c>
      <c r="G31" s="49">
        <v>1</v>
      </c>
      <c r="H31" s="49" t="s">
        <v>7</v>
      </c>
      <c r="I31" s="50">
        <v>862</v>
      </c>
      <c r="J31" s="51" t="s">
        <v>4</v>
      </c>
      <c r="K31" s="52">
        <v>5084</v>
      </c>
      <c r="L31" s="52">
        <f t="shared" si="8"/>
        <v>4476191.5312000001</v>
      </c>
      <c r="M31" s="52">
        <f t="shared" si="9"/>
        <v>4382408</v>
      </c>
      <c r="N31" s="52">
        <f t="shared" si="10"/>
        <v>93783.531200000012</v>
      </c>
      <c r="O31" s="52">
        <v>0</v>
      </c>
    </row>
    <row r="32" spans="1:15" x14ac:dyDescent="0.25">
      <c r="A32" s="54">
        <v>5325</v>
      </c>
      <c r="B32" s="49">
        <v>55662</v>
      </c>
      <c r="C32" s="123">
        <v>24</v>
      </c>
      <c r="D32" s="49">
        <v>2024</v>
      </c>
      <c r="E32" s="49" t="s">
        <v>12</v>
      </c>
      <c r="F32" s="111" t="s">
        <v>246</v>
      </c>
      <c r="G32" s="49">
        <v>1</v>
      </c>
      <c r="H32" s="49" t="s">
        <v>7</v>
      </c>
      <c r="I32" s="50">
        <v>450</v>
      </c>
      <c r="J32" s="51" t="s">
        <v>4</v>
      </c>
      <c r="K32" s="52">
        <v>5955</v>
      </c>
      <c r="L32" s="52">
        <f t="shared" si="8"/>
        <v>2737096.65</v>
      </c>
      <c r="M32" s="52">
        <f t="shared" si="9"/>
        <v>2679750</v>
      </c>
      <c r="N32" s="52">
        <f t="shared" si="10"/>
        <v>57346.650000000009</v>
      </c>
      <c r="O32" s="52">
        <v>0</v>
      </c>
    </row>
    <row r="33" spans="1:15" ht="15" customHeight="1" x14ac:dyDescent="0.25">
      <c r="A33" s="49">
        <v>4970</v>
      </c>
      <c r="B33" s="49">
        <v>48132</v>
      </c>
      <c r="C33" s="49">
        <v>25</v>
      </c>
      <c r="D33" s="49">
        <v>2024</v>
      </c>
      <c r="E33" s="49" t="s">
        <v>12</v>
      </c>
      <c r="F33" s="109" t="s">
        <v>140</v>
      </c>
      <c r="G33" s="49">
        <v>1</v>
      </c>
      <c r="H33" s="121" t="s">
        <v>254</v>
      </c>
      <c r="I33" s="50">
        <v>768</v>
      </c>
      <c r="J33" s="51" t="s">
        <v>4</v>
      </c>
      <c r="K33" s="52">
        <v>5084</v>
      </c>
      <c r="L33" s="52">
        <f t="shared" ref="L33:L51" si="11">M33+N33+O33</f>
        <v>780902.40000000002</v>
      </c>
      <c r="M33" s="52">
        <v>0</v>
      </c>
      <c r="N33" s="52">
        <f t="shared" ref="N33:N51" si="12">M33*2.14%</f>
        <v>0</v>
      </c>
      <c r="O33" s="52">
        <v>780902.40000000002</v>
      </c>
    </row>
    <row r="34" spans="1:15" ht="15" customHeight="1" x14ac:dyDescent="0.25">
      <c r="A34" s="49">
        <v>5602</v>
      </c>
      <c r="B34" s="49">
        <v>55148</v>
      </c>
      <c r="C34" s="123">
        <v>26</v>
      </c>
      <c r="D34" s="49">
        <v>2024</v>
      </c>
      <c r="E34" s="49" t="s">
        <v>12</v>
      </c>
      <c r="F34" s="109" t="s">
        <v>141</v>
      </c>
      <c r="G34" s="49">
        <v>4</v>
      </c>
      <c r="H34" s="49" t="s">
        <v>1</v>
      </c>
      <c r="I34" s="50">
        <v>471</v>
      </c>
      <c r="J34" s="51" t="s">
        <v>0</v>
      </c>
      <c r="K34" s="52">
        <v>3100</v>
      </c>
      <c r="L34" s="52">
        <f t="shared" si="11"/>
        <v>1491346.14</v>
      </c>
      <c r="M34" s="52">
        <f t="shared" ref="M34:M51" si="13">I34*K34</f>
        <v>1460100</v>
      </c>
      <c r="N34" s="52">
        <f t="shared" si="12"/>
        <v>31246.140000000003</v>
      </c>
      <c r="O34" s="52">
        <v>0</v>
      </c>
    </row>
    <row r="35" spans="1:15" ht="15" customHeight="1" x14ac:dyDescent="0.25">
      <c r="A35" s="49">
        <v>5602</v>
      </c>
      <c r="B35" s="49">
        <v>55144</v>
      </c>
      <c r="C35" s="123">
        <f t="shared" ref="C35:C45" si="14">IF(A34&lt;&gt;A35, C34+1, C34)</f>
        <v>26</v>
      </c>
      <c r="D35" s="49">
        <v>2024</v>
      </c>
      <c r="E35" s="49" t="s">
        <v>12</v>
      </c>
      <c r="F35" s="109" t="s">
        <v>141</v>
      </c>
      <c r="G35" s="49">
        <v>4</v>
      </c>
      <c r="H35" s="55" t="s">
        <v>9</v>
      </c>
      <c r="I35" s="50">
        <v>450</v>
      </c>
      <c r="J35" s="51"/>
      <c r="K35" s="52">
        <v>1773</v>
      </c>
      <c r="L35" s="52">
        <f t="shared" si="11"/>
        <v>814923.99</v>
      </c>
      <c r="M35" s="52">
        <f t="shared" si="13"/>
        <v>797850</v>
      </c>
      <c r="N35" s="52">
        <f t="shared" si="12"/>
        <v>17073.990000000002</v>
      </c>
      <c r="O35" s="52">
        <v>0</v>
      </c>
    </row>
    <row r="36" spans="1:15" ht="15" customHeight="1" x14ac:dyDescent="0.25">
      <c r="A36" s="49">
        <v>5602</v>
      </c>
      <c r="B36" s="49">
        <v>55143</v>
      </c>
      <c r="C36" s="123">
        <f t="shared" si="14"/>
        <v>26</v>
      </c>
      <c r="D36" s="49">
        <v>2024</v>
      </c>
      <c r="E36" s="49" t="s">
        <v>12</v>
      </c>
      <c r="F36" s="109" t="s">
        <v>141</v>
      </c>
      <c r="G36" s="49">
        <v>4</v>
      </c>
      <c r="H36" s="49" t="s">
        <v>11</v>
      </c>
      <c r="I36" s="50">
        <v>780</v>
      </c>
      <c r="J36" s="51" t="s">
        <v>0</v>
      </c>
      <c r="K36" s="52">
        <v>2710</v>
      </c>
      <c r="L36" s="52">
        <f t="shared" si="11"/>
        <v>2159035.3199999998</v>
      </c>
      <c r="M36" s="52">
        <f t="shared" si="13"/>
        <v>2113800</v>
      </c>
      <c r="N36" s="52">
        <f t="shared" si="12"/>
        <v>45235.320000000007</v>
      </c>
      <c r="O36" s="52">
        <v>0</v>
      </c>
    </row>
    <row r="37" spans="1:15" ht="15" customHeight="1" x14ac:dyDescent="0.25">
      <c r="A37" s="49">
        <v>5602</v>
      </c>
      <c r="B37" s="49">
        <v>55147</v>
      </c>
      <c r="C37" s="123">
        <f t="shared" si="14"/>
        <v>26</v>
      </c>
      <c r="D37" s="49">
        <v>2024</v>
      </c>
      <c r="E37" s="49" t="s">
        <v>12</v>
      </c>
      <c r="F37" s="109" t="s">
        <v>141</v>
      </c>
      <c r="G37" s="49">
        <v>4</v>
      </c>
      <c r="H37" s="49" t="s">
        <v>3</v>
      </c>
      <c r="I37" s="50">
        <v>450</v>
      </c>
      <c r="J37" s="51" t="s">
        <v>4</v>
      </c>
      <c r="K37" s="52">
        <v>4186</v>
      </c>
      <c r="L37" s="52">
        <f t="shared" si="11"/>
        <v>1924011.18</v>
      </c>
      <c r="M37" s="52">
        <f t="shared" si="13"/>
        <v>1883700</v>
      </c>
      <c r="N37" s="52">
        <f t="shared" si="12"/>
        <v>40311.180000000008</v>
      </c>
      <c r="O37" s="52">
        <v>0</v>
      </c>
    </row>
    <row r="38" spans="1:15" ht="15" customHeight="1" x14ac:dyDescent="0.25">
      <c r="A38" s="49">
        <v>5602</v>
      </c>
      <c r="B38" s="49">
        <v>55145</v>
      </c>
      <c r="C38" s="123">
        <f t="shared" si="14"/>
        <v>26</v>
      </c>
      <c r="D38" s="49">
        <v>2024</v>
      </c>
      <c r="E38" s="49" t="s">
        <v>12</v>
      </c>
      <c r="F38" s="109" t="s">
        <v>141</v>
      </c>
      <c r="G38" s="49">
        <v>4</v>
      </c>
      <c r="H38" s="49" t="s">
        <v>7</v>
      </c>
      <c r="I38" s="50">
        <v>951</v>
      </c>
      <c r="J38" s="51" t="s">
        <v>4</v>
      </c>
      <c r="K38" s="52">
        <v>5084</v>
      </c>
      <c r="L38" s="52">
        <f t="shared" si="11"/>
        <v>4938350.5175999999</v>
      </c>
      <c r="M38" s="52">
        <f t="shared" si="13"/>
        <v>4834884</v>
      </c>
      <c r="N38" s="52">
        <f t="shared" si="12"/>
        <v>103466.51760000001</v>
      </c>
      <c r="O38" s="52">
        <v>0</v>
      </c>
    </row>
    <row r="39" spans="1:15" ht="15" customHeight="1" x14ac:dyDescent="0.25">
      <c r="A39" s="49">
        <v>5602</v>
      </c>
      <c r="B39" s="49">
        <v>55146</v>
      </c>
      <c r="C39" s="123">
        <f t="shared" si="14"/>
        <v>26</v>
      </c>
      <c r="D39" s="49">
        <v>2024</v>
      </c>
      <c r="E39" s="49" t="s">
        <v>12</v>
      </c>
      <c r="F39" s="109" t="s">
        <v>141</v>
      </c>
      <c r="G39" s="49">
        <v>4</v>
      </c>
      <c r="H39" s="49" t="s">
        <v>10</v>
      </c>
      <c r="I39" s="50">
        <v>950</v>
      </c>
      <c r="J39" s="51" t="s">
        <v>4</v>
      </c>
      <c r="K39" s="52">
        <v>3310</v>
      </c>
      <c r="L39" s="52">
        <f t="shared" si="11"/>
        <v>3211792.3</v>
      </c>
      <c r="M39" s="52">
        <f t="shared" si="13"/>
        <v>3144500</v>
      </c>
      <c r="N39" s="52">
        <f t="shared" si="12"/>
        <v>67292.3</v>
      </c>
      <c r="O39" s="52">
        <v>0</v>
      </c>
    </row>
    <row r="40" spans="1:15" ht="15" customHeight="1" x14ac:dyDescent="0.25">
      <c r="A40" s="49">
        <v>5602</v>
      </c>
      <c r="B40" s="49">
        <v>55142</v>
      </c>
      <c r="C40" s="123">
        <f t="shared" si="14"/>
        <v>26</v>
      </c>
      <c r="D40" s="49">
        <v>2024</v>
      </c>
      <c r="E40" s="49" t="s">
        <v>12</v>
      </c>
      <c r="F40" s="109" t="s">
        <v>141</v>
      </c>
      <c r="G40" s="49">
        <v>4</v>
      </c>
      <c r="H40" s="49" t="s">
        <v>2</v>
      </c>
      <c r="I40" s="50">
        <v>1147</v>
      </c>
      <c r="J40" s="51" t="s">
        <v>0</v>
      </c>
      <c r="K40" s="52">
        <v>3127</v>
      </c>
      <c r="L40" s="52">
        <f t="shared" si="11"/>
        <v>3663423.7165999999</v>
      </c>
      <c r="M40" s="52">
        <f t="shared" si="13"/>
        <v>3586669</v>
      </c>
      <c r="N40" s="52">
        <f t="shared" si="12"/>
        <v>76754.716600000014</v>
      </c>
      <c r="O40" s="52">
        <v>0</v>
      </c>
    </row>
    <row r="41" spans="1:15" ht="15" customHeight="1" x14ac:dyDescent="0.25">
      <c r="A41" s="49">
        <v>5602</v>
      </c>
      <c r="B41" s="49">
        <v>55141</v>
      </c>
      <c r="C41" s="123">
        <f t="shared" si="14"/>
        <v>26</v>
      </c>
      <c r="D41" s="49">
        <v>2024</v>
      </c>
      <c r="E41" s="49" t="s">
        <v>12</v>
      </c>
      <c r="F41" s="109" t="s">
        <v>141</v>
      </c>
      <c r="G41" s="49">
        <v>4</v>
      </c>
      <c r="H41" s="49" t="s">
        <v>183</v>
      </c>
      <c r="I41" s="50">
        <v>180</v>
      </c>
      <c r="J41" s="51" t="s">
        <v>0</v>
      </c>
      <c r="K41" s="50">
        <v>3576</v>
      </c>
      <c r="L41" s="52">
        <f t="shared" si="11"/>
        <v>657454.75199999998</v>
      </c>
      <c r="M41" s="52">
        <f t="shared" si="13"/>
        <v>643680</v>
      </c>
      <c r="N41" s="52">
        <f t="shared" si="12"/>
        <v>13774.752000000002</v>
      </c>
      <c r="O41" s="52">
        <v>0</v>
      </c>
    </row>
    <row r="42" spans="1:15" ht="15" customHeight="1" x14ac:dyDescent="0.25">
      <c r="A42" s="49">
        <v>5441</v>
      </c>
      <c r="B42" s="49">
        <v>53382</v>
      </c>
      <c r="C42" s="123">
        <v>27</v>
      </c>
      <c r="D42" s="49">
        <v>2024</v>
      </c>
      <c r="E42" s="49" t="s">
        <v>12</v>
      </c>
      <c r="F42" s="109" t="s">
        <v>34</v>
      </c>
      <c r="G42" s="49">
        <v>2</v>
      </c>
      <c r="H42" s="49" t="s">
        <v>7</v>
      </c>
      <c r="I42" s="50">
        <v>840.3</v>
      </c>
      <c r="J42" s="51" t="s">
        <v>4</v>
      </c>
      <c r="K42" s="52">
        <v>5084</v>
      </c>
      <c r="L42" s="52">
        <f t="shared" si="11"/>
        <v>4363507.8232800001</v>
      </c>
      <c r="M42" s="52">
        <f t="shared" si="13"/>
        <v>4272085.2</v>
      </c>
      <c r="N42" s="52">
        <f t="shared" si="12"/>
        <v>91422.623280000014</v>
      </c>
      <c r="O42" s="52">
        <v>0</v>
      </c>
    </row>
    <row r="43" spans="1:15" ht="15" customHeight="1" x14ac:dyDescent="0.25">
      <c r="A43" s="49">
        <v>5441</v>
      </c>
      <c r="B43" s="49">
        <v>53381</v>
      </c>
      <c r="C43" s="123">
        <f t="shared" si="14"/>
        <v>27</v>
      </c>
      <c r="D43" s="49">
        <v>2024</v>
      </c>
      <c r="E43" s="49" t="s">
        <v>12</v>
      </c>
      <c r="F43" s="109" t="s">
        <v>34</v>
      </c>
      <c r="G43" s="49">
        <v>2</v>
      </c>
      <c r="H43" s="49" t="s">
        <v>9</v>
      </c>
      <c r="I43" s="50">
        <v>1098</v>
      </c>
      <c r="J43" s="51" t="s">
        <v>0</v>
      </c>
      <c r="K43" s="52">
        <v>1773</v>
      </c>
      <c r="L43" s="52">
        <f t="shared" si="11"/>
        <v>1988414.5356000001</v>
      </c>
      <c r="M43" s="52">
        <f t="shared" si="13"/>
        <v>1946754</v>
      </c>
      <c r="N43" s="52">
        <f t="shared" si="12"/>
        <v>41660.535600000003</v>
      </c>
      <c r="O43" s="52">
        <v>0</v>
      </c>
    </row>
    <row r="44" spans="1:15" ht="15" customHeight="1" x14ac:dyDescent="0.25">
      <c r="A44" s="49">
        <v>5441</v>
      </c>
      <c r="B44" s="49">
        <v>53380</v>
      </c>
      <c r="C44" s="123">
        <f t="shared" si="14"/>
        <v>27</v>
      </c>
      <c r="D44" s="49">
        <v>2024</v>
      </c>
      <c r="E44" s="49" t="s">
        <v>12</v>
      </c>
      <c r="F44" s="109" t="s">
        <v>34</v>
      </c>
      <c r="G44" s="49">
        <v>2</v>
      </c>
      <c r="H44" s="49" t="s">
        <v>183</v>
      </c>
      <c r="I44" s="50">
        <v>160</v>
      </c>
      <c r="J44" s="51" t="s">
        <v>0</v>
      </c>
      <c r="K44" s="50">
        <v>3576</v>
      </c>
      <c r="L44" s="52">
        <f t="shared" si="11"/>
        <v>584404.22400000005</v>
      </c>
      <c r="M44" s="52">
        <f t="shared" si="13"/>
        <v>572160</v>
      </c>
      <c r="N44" s="52">
        <f t="shared" si="12"/>
        <v>12244.224000000002</v>
      </c>
      <c r="O44" s="52">
        <v>0</v>
      </c>
    </row>
    <row r="45" spans="1:15" ht="15" customHeight="1" x14ac:dyDescent="0.25">
      <c r="A45" s="49">
        <v>5441</v>
      </c>
      <c r="B45" s="49">
        <v>53383</v>
      </c>
      <c r="C45" s="123">
        <f t="shared" si="14"/>
        <v>27</v>
      </c>
      <c r="D45" s="49">
        <v>2024</v>
      </c>
      <c r="E45" s="49" t="s">
        <v>12</v>
      </c>
      <c r="F45" s="109" t="s">
        <v>34</v>
      </c>
      <c r="G45" s="49">
        <v>2</v>
      </c>
      <c r="H45" s="49" t="s">
        <v>10</v>
      </c>
      <c r="I45" s="50">
        <v>485</v>
      </c>
      <c r="J45" s="51" t="s">
        <v>4</v>
      </c>
      <c r="K45" s="52">
        <v>3310</v>
      </c>
      <c r="L45" s="52">
        <f t="shared" si="11"/>
        <v>1639704.49</v>
      </c>
      <c r="M45" s="52">
        <f t="shared" si="13"/>
        <v>1605350</v>
      </c>
      <c r="N45" s="52">
        <f t="shared" si="12"/>
        <v>34354.490000000005</v>
      </c>
      <c r="O45" s="52">
        <v>0</v>
      </c>
    </row>
    <row r="46" spans="1:15" ht="15" customHeight="1" x14ac:dyDescent="0.25">
      <c r="A46" s="49">
        <v>5450</v>
      </c>
      <c r="B46" s="49">
        <v>53469</v>
      </c>
      <c r="C46" s="123">
        <v>28</v>
      </c>
      <c r="D46" s="49">
        <v>2024</v>
      </c>
      <c r="E46" s="49" t="s">
        <v>12</v>
      </c>
      <c r="F46" s="110" t="s">
        <v>209</v>
      </c>
      <c r="G46" s="49">
        <v>1</v>
      </c>
      <c r="H46" s="49" t="s">
        <v>7</v>
      </c>
      <c r="I46" s="50">
        <v>1172</v>
      </c>
      <c r="J46" s="51" t="s">
        <v>4</v>
      </c>
      <c r="K46" s="52">
        <v>5955</v>
      </c>
      <c r="L46" s="52">
        <f t="shared" si="11"/>
        <v>7128616.1639999999</v>
      </c>
      <c r="M46" s="52">
        <f t="shared" si="13"/>
        <v>6979260</v>
      </c>
      <c r="N46" s="52">
        <f t="shared" si="12"/>
        <v>149356.16400000002</v>
      </c>
      <c r="O46" s="52">
        <v>0</v>
      </c>
    </row>
    <row r="47" spans="1:15" ht="15" customHeight="1" x14ac:dyDescent="0.25">
      <c r="A47" s="49">
        <v>5622</v>
      </c>
      <c r="B47" s="49">
        <v>55325</v>
      </c>
      <c r="C47" s="123">
        <v>29</v>
      </c>
      <c r="D47" s="49">
        <v>2024</v>
      </c>
      <c r="E47" s="49" t="s">
        <v>12</v>
      </c>
      <c r="F47" s="109" t="s">
        <v>39</v>
      </c>
      <c r="G47" s="49">
        <v>1</v>
      </c>
      <c r="H47" s="49" t="s">
        <v>7</v>
      </c>
      <c r="I47" s="50">
        <v>893</v>
      </c>
      <c r="J47" s="51" t="s">
        <v>4</v>
      </c>
      <c r="K47" s="52">
        <v>5955</v>
      </c>
      <c r="L47" s="52">
        <f t="shared" si="11"/>
        <v>5431616.2410000004</v>
      </c>
      <c r="M47" s="52">
        <f t="shared" si="13"/>
        <v>5317815</v>
      </c>
      <c r="N47" s="52">
        <f t="shared" si="12"/>
        <v>113801.24100000001</v>
      </c>
      <c r="O47" s="52">
        <v>0</v>
      </c>
    </row>
    <row r="48" spans="1:15" ht="15" customHeight="1" x14ac:dyDescent="0.25">
      <c r="A48" s="49">
        <v>5652</v>
      </c>
      <c r="B48" s="49">
        <v>55677</v>
      </c>
      <c r="C48" s="123">
        <v>30</v>
      </c>
      <c r="D48" s="49">
        <v>2024</v>
      </c>
      <c r="E48" s="49" t="s">
        <v>12</v>
      </c>
      <c r="F48" s="110" t="s">
        <v>211</v>
      </c>
      <c r="G48" s="49">
        <v>1</v>
      </c>
      <c r="H48" s="49" t="s">
        <v>7</v>
      </c>
      <c r="I48" s="50">
        <v>700</v>
      </c>
      <c r="J48" s="51" t="s">
        <v>4</v>
      </c>
      <c r="K48" s="52">
        <v>5955</v>
      </c>
      <c r="L48" s="52">
        <f t="shared" si="11"/>
        <v>4257705.9000000004</v>
      </c>
      <c r="M48" s="52">
        <f t="shared" si="13"/>
        <v>4168500</v>
      </c>
      <c r="N48" s="52">
        <f t="shared" si="12"/>
        <v>89205.900000000009</v>
      </c>
      <c r="O48" s="52">
        <v>0</v>
      </c>
    </row>
    <row r="49" spans="1:15" ht="15" customHeight="1" x14ac:dyDescent="0.25">
      <c r="A49" s="49">
        <v>5669</v>
      </c>
      <c r="B49" s="49">
        <v>55889</v>
      </c>
      <c r="C49" s="123">
        <v>31</v>
      </c>
      <c r="D49" s="49">
        <v>2024</v>
      </c>
      <c r="E49" s="49" t="s">
        <v>12</v>
      </c>
      <c r="F49" s="109" t="s">
        <v>223</v>
      </c>
      <c r="G49" s="49">
        <v>1</v>
      </c>
      <c r="H49" s="49" t="s">
        <v>7</v>
      </c>
      <c r="I49" s="50">
        <v>1066</v>
      </c>
      <c r="J49" s="51" t="s">
        <v>4</v>
      </c>
      <c r="K49" s="52">
        <v>5955</v>
      </c>
      <c r="L49" s="52">
        <f t="shared" si="11"/>
        <v>6483877.8420000002</v>
      </c>
      <c r="M49" s="52">
        <f t="shared" si="13"/>
        <v>6348030</v>
      </c>
      <c r="N49" s="52">
        <f t="shared" si="12"/>
        <v>135847.842</v>
      </c>
      <c r="O49" s="52">
        <v>0</v>
      </c>
    </row>
    <row r="50" spans="1:15" ht="15" customHeight="1" x14ac:dyDescent="0.25">
      <c r="A50" s="49">
        <v>9869</v>
      </c>
      <c r="B50" s="49">
        <v>84234</v>
      </c>
      <c r="C50" s="123">
        <v>32</v>
      </c>
      <c r="D50" s="49">
        <v>2024</v>
      </c>
      <c r="E50" s="49" t="s">
        <v>12</v>
      </c>
      <c r="F50" s="109" t="s">
        <v>153</v>
      </c>
      <c r="G50" s="49">
        <v>1</v>
      </c>
      <c r="H50" s="49" t="s">
        <v>7</v>
      </c>
      <c r="I50" s="50">
        <v>300</v>
      </c>
      <c r="J50" s="51" t="s">
        <v>4</v>
      </c>
      <c r="K50" s="52">
        <v>5955</v>
      </c>
      <c r="L50" s="52">
        <f t="shared" si="11"/>
        <v>1824731.1</v>
      </c>
      <c r="M50" s="52">
        <f t="shared" si="13"/>
        <v>1786500</v>
      </c>
      <c r="N50" s="52">
        <f t="shared" si="12"/>
        <v>38231.100000000006</v>
      </c>
      <c r="O50" s="52">
        <v>0</v>
      </c>
    </row>
    <row r="51" spans="1:15" ht="15" customHeight="1" x14ac:dyDescent="0.25">
      <c r="A51" s="54">
        <v>8178</v>
      </c>
      <c r="B51" s="54">
        <v>80621</v>
      </c>
      <c r="C51" s="123">
        <v>33</v>
      </c>
      <c r="D51" s="49">
        <v>2024</v>
      </c>
      <c r="E51" s="49" t="s">
        <v>12</v>
      </c>
      <c r="F51" s="109" t="s">
        <v>253</v>
      </c>
      <c r="G51" s="49">
        <v>1</v>
      </c>
      <c r="H51" s="49" t="s">
        <v>7</v>
      </c>
      <c r="I51" s="60">
        <v>437</v>
      </c>
      <c r="J51" s="51" t="s">
        <v>4</v>
      </c>
      <c r="K51" s="52">
        <v>5955</v>
      </c>
      <c r="L51" s="52">
        <f t="shared" si="11"/>
        <v>2658024.969</v>
      </c>
      <c r="M51" s="52">
        <f t="shared" si="13"/>
        <v>2602335</v>
      </c>
      <c r="N51" s="52">
        <f t="shared" si="12"/>
        <v>55689.969000000005</v>
      </c>
      <c r="O51" s="52">
        <v>0</v>
      </c>
    </row>
    <row r="52" spans="1:15" ht="15" customHeight="1" x14ac:dyDescent="0.25">
      <c r="A52" s="49"/>
      <c r="B52" s="49"/>
      <c r="C52" s="49"/>
      <c r="D52" s="49" t="s">
        <v>107</v>
      </c>
      <c r="E52" s="49"/>
      <c r="F52" s="109"/>
      <c r="G52" s="49"/>
      <c r="H52" s="49"/>
      <c r="I52" s="50"/>
      <c r="J52" s="51"/>
      <c r="K52" s="52"/>
      <c r="L52" s="52">
        <f>SUM(L16:L51)</f>
        <v>134635871.77308005</v>
      </c>
      <c r="M52" s="52">
        <f>SUM(M16:M51)</f>
        <v>130388092.2</v>
      </c>
      <c r="N52" s="52">
        <f>SUM(N16:N51)</f>
        <v>2790305.1730800006</v>
      </c>
      <c r="O52" s="52">
        <f>SUM(O16:O50)</f>
        <v>1457474.4</v>
      </c>
    </row>
    <row r="53" spans="1:15" ht="15" customHeight="1" x14ac:dyDescent="0.25">
      <c r="A53" s="49">
        <v>4897</v>
      </c>
      <c r="B53" s="49">
        <v>47299</v>
      </c>
      <c r="C53" s="49">
        <v>34</v>
      </c>
      <c r="D53" s="49">
        <v>2025</v>
      </c>
      <c r="E53" s="49" t="s">
        <v>12</v>
      </c>
      <c r="F53" s="109" t="s">
        <v>13</v>
      </c>
      <c r="G53" s="49">
        <v>1</v>
      </c>
      <c r="H53" s="49" t="s">
        <v>9</v>
      </c>
      <c r="I53" s="50">
        <v>300</v>
      </c>
      <c r="J53" s="51" t="s">
        <v>0</v>
      </c>
      <c r="K53" s="52">
        <v>1773</v>
      </c>
      <c r="L53" s="52">
        <f t="shared" ref="L53:L116" si="15">M53+N53+O53</f>
        <v>543282.66</v>
      </c>
      <c r="M53" s="52">
        <f t="shared" ref="M53:M116" si="16">I53*K53</f>
        <v>531900</v>
      </c>
      <c r="N53" s="52">
        <f t="shared" ref="N53:N116" si="17">M53*2.14%</f>
        <v>11382.660000000002</v>
      </c>
      <c r="O53" s="52">
        <v>0</v>
      </c>
    </row>
    <row r="54" spans="1:15" ht="15" customHeight="1" x14ac:dyDescent="0.25">
      <c r="A54" s="54">
        <v>4899</v>
      </c>
      <c r="B54" s="54">
        <v>47312</v>
      </c>
      <c r="C54" s="123">
        <v>35</v>
      </c>
      <c r="D54" s="49">
        <v>2025</v>
      </c>
      <c r="E54" s="54" t="s">
        <v>12</v>
      </c>
      <c r="F54" s="109" t="s">
        <v>233</v>
      </c>
      <c r="G54" s="49">
        <v>1</v>
      </c>
      <c r="H54" s="49" t="s">
        <v>3</v>
      </c>
      <c r="I54" s="50">
        <v>900</v>
      </c>
      <c r="J54" s="51" t="s">
        <v>4</v>
      </c>
      <c r="K54" s="52">
        <v>4186</v>
      </c>
      <c r="L54" s="52">
        <f t="shared" si="15"/>
        <v>3848022.36</v>
      </c>
      <c r="M54" s="52">
        <f t="shared" si="16"/>
        <v>3767400</v>
      </c>
      <c r="N54" s="52">
        <f t="shared" si="17"/>
        <v>80622.360000000015</v>
      </c>
      <c r="O54" s="52">
        <v>0</v>
      </c>
    </row>
    <row r="55" spans="1:15" x14ac:dyDescent="0.25">
      <c r="A55" s="54">
        <v>4899</v>
      </c>
      <c r="B55" s="54">
        <v>47319</v>
      </c>
      <c r="C55" s="123">
        <f t="shared" ref="C55:C78" si="18">IF(A54&lt;&gt;A55, C54+1, C54)</f>
        <v>35</v>
      </c>
      <c r="D55" s="49">
        <v>2025</v>
      </c>
      <c r="E55" s="54" t="s">
        <v>12</v>
      </c>
      <c r="F55" s="109" t="s">
        <v>233</v>
      </c>
      <c r="G55" s="49">
        <v>1</v>
      </c>
      <c r="H55" s="49" t="s">
        <v>2</v>
      </c>
      <c r="I55" s="50">
        <v>356</v>
      </c>
      <c r="J55" s="51" t="s">
        <v>0</v>
      </c>
      <c r="K55" s="52">
        <v>3127</v>
      </c>
      <c r="L55" s="52">
        <f t="shared" si="15"/>
        <v>1137034.7368000001</v>
      </c>
      <c r="M55" s="52">
        <f t="shared" si="16"/>
        <v>1113212</v>
      </c>
      <c r="N55" s="52">
        <f t="shared" si="17"/>
        <v>23822.736800000002</v>
      </c>
      <c r="O55" s="52">
        <v>0</v>
      </c>
    </row>
    <row r="56" spans="1:15" ht="15" customHeight="1" x14ac:dyDescent="0.25">
      <c r="A56" s="54">
        <v>4899</v>
      </c>
      <c r="B56" s="54">
        <v>47310</v>
      </c>
      <c r="C56" s="123">
        <f t="shared" si="18"/>
        <v>35</v>
      </c>
      <c r="D56" s="49">
        <v>2025</v>
      </c>
      <c r="E56" s="54" t="s">
        <v>12</v>
      </c>
      <c r="F56" s="109" t="s">
        <v>233</v>
      </c>
      <c r="G56" s="49">
        <v>1</v>
      </c>
      <c r="H56" s="49" t="s">
        <v>9</v>
      </c>
      <c r="I56" s="50">
        <v>90</v>
      </c>
      <c r="J56" s="51" t="s">
        <v>0</v>
      </c>
      <c r="K56" s="52">
        <v>1773</v>
      </c>
      <c r="L56" s="52">
        <f t="shared" si="15"/>
        <v>162984.79800000001</v>
      </c>
      <c r="M56" s="52">
        <f t="shared" si="16"/>
        <v>159570</v>
      </c>
      <c r="N56" s="52">
        <f t="shared" si="17"/>
        <v>3414.7980000000002</v>
      </c>
      <c r="O56" s="52">
        <v>0</v>
      </c>
    </row>
    <row r="57" spans="1:15" ht="15" customHeight="1" x14ac:dyDescent="0.25">
      <c r="A57" s="54">
        <v>4899</v>
      </c>
      <c r="B57" s="54">
        <v>47320</v>
      </c>
      <c r="C57" s="123">
        <f t="shared" si="18"/>
        <v>35</v>
      </c>
      <c r="D57" s="49">
        <v>2025</v>
      </c>
      <c r="E57" s="54" t="s">
        <v>12</v>
      </c>
      <c r="F57" s="109" t="s">
        <v>233</v>
      </c>
      <c r="G57" s="49">
        <v>1</v>
      </c>
      <c r="H57" s="49" t="s">
        <v>11</v>
      </c>
      <c r="I57" s="50">
        <v>136</v>
      </c>
      <c r="J57" s="51" t="s">
        <v>0</v>
      </c>
      <c r="K57" s="52">
        <v>2710</v>
      </c>
      <c r="L57" s="52">
        <f t="shared" si="15"/>
        <v>376447.18400000001</v>
      </c>
      <c r="M57" s="52">
        <f t="shared" si="16"/>
        <v>368560</v>
      </c>
      <c r="N57" s="52">
        <f t="shared" si="17"/>
        <v>7887.1840000000011</v>
      </c>
      <c r="O57" s="52">
        <v>0</v>
      </c>
    </row>
    <row r="58" spans="1:15" ht="15" customHeight="1" x14ac:dyDescent="0.25">
      <c r="A58" s="54">
        <v>4899</v>
      </c>
      <c r="B58" s="54">
        <v>47318</v>
      </c>
      <c r="C58" s="123">
        <f t="shared" si="18"/>
        <v>35</v>
      </c>
      <c r="D58" s="49">
        <v>2025</v>
      </c>
      <c r="E58" s="54" t="s">
        <v>12</v>
      </c>
      <c r="F58" s="109" t="s">
        <v>233</v>
      </c>
      <c r="G58" s="49">
        <v>1</v>
      </c>
      <c r="H58" s="49" t="s">
        <v>6</v>
      </c>
      <c r="I58" s="50">
        <v>136</v>
      </c>
      <c r="J58" s="51" t="s">
        <v>0</v>
      </c>
      <c r="K58" s="52">
        <v>2710</v>
      </c>
      <c r="L58" s="52">
        <f t="shared" si="15"/>
        <v>376447.18400000001</v>
      </c>
      <c r="M58" s="52">
        <f t="shared" si="16"/>
        <v>368560</v>
      </c>
      <c r="N58" s="52">
        <f t="shared" si="17"/>
        <v>7887.1840000000011</v>
      </c>
      <c r="O58" s="52">
        <v>0</v>
      </c>
    </row>
    <row r="59" spans="1:15" ht="15" customHeight="1" x14ac:dyDescent="0.25">
      <c r="A59" s="49">
        <v>4934</v>
      </c>
      <c r="B59" s="49">
        <v>47727</v>
      </c>
      <c r="C59" s="123">
        <v>36</v>
      </c>
      <c r="D59" s="49">
        <v>2025</v>
      </c>
      <c r="E59" s="49" t="s">
        <v>12</v>
      </c>
      <c r="F59" s="109" t="s">
        <v>154</v>
      </c>
      <c r="G59" s="49">
        <v>2</v>
      </c>
      <c r="H59" s="49" t="s">
        <v>183</v>
      </c>
      <c r="I59" s="50">
        <v>78</v>
      </c>
      <c r="J59" s="51" t="s">
        <v>0</v>
      </c>
      <c r="K59" s="50">
        <v>3576</v>
      </c>
      <c r="L59" s="52">
        <f t="shared" si="15"/>
        <v>284897.05920000002</v>
      </c>
      <c r="M59" s="52">
        <f t="shared" si="16"/>
        <v>278928</v>
      </c>
      <c r="N59" s="52">
        <f t="shared" si="17"/>
        <v>5969.0592000000006</v>
      </c>
      <c r="O59" s="52">
        <v>0</v>
      </c>
    </row>
    <row r="60" spans="1:15" x14ac:dyDescent="0.25">
      <c r="A60" s="49">
        <v>4934</v>
      </c>
      <c r="B60" s="49">
        <v>47721</v>
      </c>
      <c r="C60" s="123">
        <f>IF(A59&lt;&gt;A60, C59+1, C59)</f>
        <v>36</v>
      </c>
      <c r="D60" s="49">
        <v>2025</v>
      </c>
      <c r="E60" s="49" t="s">
        <v>12</v>
      </c>
      <c r="F60" s="109" t="s">
        <v>154</v>
      </c>
      <c r="G60" s="49">
        <v>2</v>
      </c>
      <c r="H60" s="49" t="s">
        <v>7</v>
      </c>
      <c r="I60" s="50">
        <v>1201</v>
      </c>
      <c r="J60" s="51" t="s">
        <v>4</v>
      </c>
      <c r="K60" s="52">
        <v>5955</v>
      </c>
      <c r="L60" s="52">
        <f t="shared" si="15"/>
        <v>7305006.8370000003</v>
      </c>
      <c r="M60" s="52">
        <f t="shared" si="16"/>
        <v>7151955</v>
      </c>
      <c r="N60" s="52">
        <f t="shared" si="17"/>
        <v>153051.83700000003</v>
      </c>
      <c r="O60" s="52">
        <v>0</v>
      </c>
    </row>
    <row r="61" spans="1:15" ht="15" customHeight="1" x14ac:dyDescent="0.25">
      <c r="A61" s="49">
        <v>4934</v>
      </c>
      <c r="B61" s="49">
        <v>47719</v>
      </c>
      <c r="C61" s="123">
        <f>IF(A60&lt;&gt;A61, C60+1, C60)</f>
        <v>36</v>
      </c>
      <c r="D61" s="49">
        <v>2025</v>
      </c>
      <c r="E61" s="49" t="s">
        <v>12</v>
      </c>
      <c r="F61" s="109" t="s">
        <v>154</v>
      </c>
      <c r="G61" s="49">
        <v>2</v>
      </c>
      <c r="H61" s="49" t="s">
        <v>11</v>
      </c>
      <c r="I61" s="50">
        <v>500</v>
      </c>
      <c r="J61" s="51" t="s">
        <v>0</v>
      </c>
      <c r="K61" s="52">
        <v>2710</v>
      </c>
      <c r="L61" s="52">
        <f t="shared" si="15"/>
        <v>1383997</v>
      </c>
      <c r="M61" s="52">
        <f t="shared" si="16"/>
        <v>1355000</v>
      </c>
      <c r="N61" s="52">
        <f t="shared" si="17"/>
        <v>28997.000000000004</v>
      </c>
      <c r="O61" s="52">
        <v>0</v>
      </c>
    </row>
    <row r="62" spans="1:15" ht="15" customHeight="1" x14ac:dyDescent="0.25">
      <c r="A62" s="49">
        <v>4934</v>
      </c>
      <c r="B62" s="49">
        <v>47718</v>
      </c>
      <c r="C62" s="123">
        <f>IF(A61&lt;&gt;A62, C61+1, C61)</f>
        <v>36</v>
      </c>
      <c r="D62" s="49">
        <v>2025</v>
      </c>
      <c r="E62" s="49" t="s">
        <v>12</v>
      </c>
      <c r="F62" s="109" t="s">
        <v>154</v>
      </c>
      <c r="G62" s="49">
        <v>2</v>
      </c>
      <c r="H62" s="49" t="s">
        <v>2</v>
      </c>
      <c r="I62" s="50">
        <v>1250</v>
      </c>
      <c r="J62" s="51" t="s">
        <v>0</v>
      </c>
      <c r="K62" s="52">
        <v>3127</v>
      </c>
      <c r="L62" s="52">
        <f t="shared" si="15"/>
        <v>3992397.25</v>
      </c>
      <c r="M62" s="52">
        <f t="shared" si="16"/>
        <v>3908750</v>
      </c>
      <c r="N62" s="52">
        <f t="shared" si="17"/>
        <v>83647.250000000015</v>
      </c>
      <c r="O62" s="52">
        <v>0</v>
      </c>
    </row>
    <row r="63" spans="1:15" ht="15" customHeight="1" x14ac:dyDescent="0.25">
      <c r="A63" s="49">
        <v>4934</v>
      </c>
      <c r="B63" s="49">
        <v>47717</v>
      </c>
      <c r="C63" s="123">
        <f>IF(A62&lt;&gt;A63, C62+1, C62)</f>
        <v>36</v>
      </c>
      <c r="D63" s="49">
        <v>2025</v>
      </c>
      <c r="E63" s="49" t="s">
        <v>12</v>
      </c>
      <c r="F63" s="109" t="s">
        <v>154</v>
      </c>
      <c r="G63" s="49">
        <v>2</v>
      </c>
      <c r="H63" s="49" t="s">
        <v>1</v>
      </c>
      <c r="I63" s="50">
        <v>500</v>
      </c>
      <c r="J63" s="51" t="s">
        <v>0</v>
      </c>
      <c r="K63" s="52">
        <v>3100</v>
      </c>
      <c r="L63" s="52">
        <f t="shared" si="15"/>
        <v>1583170</v>
      </c>
      <c r="M63" s="52">
        <f t="shared" si="16"/>
        <v>1550000</v>
      </c>
      <c r="N63" s="52">
        <f t="shared" si="17"/>
        <v>33170.000000000007</v>
      </c>
      <c r="O63" s="52">
        <v>0</v>
      </c>
    </row>
    <row r="64" spans="1:15" x14ac:dyDescent="0.25">
      <c r="A64" s="49">
        <v>4821</v>
      </c>
      <c r="B64" s="49">
        <v>46567</v>
      </c>
      <c r="C64" s="123">
        <v>37</v>
      </c>
      <c r="D64" s="49">
        <v>2025</v>
      </c>
      <c r="E64" s="49" t="s">
        <v>12</v>
      </c>
      <c r="F64" s="109" t="s">
        <v>109</v>
      </c>
      <c r="G64" s="49">
        <v>1</v>
      </c>
      <c r="H64" s="49" t="s">
        <v>10</v>
      </c>
      <c r="I64" s="50">
        <v>863</v>
      </c>
      <c r="J64" s="51" t="s">
        <v>4</v>
      </c>
      <c r="K64" s="52">
        <v>3310</v>
      </c>
      <c r="L64" s="52">
        <f t="shared" si="15"/>
        <v>2917659.7420000001</v>
      </c>
      <c r="M64" s="52">
        <f t="shared" si="16"/>
        <v>2856530</v>
      </c>
      <c r="N64" s="52">
        <f t="shared" si="17"/>
        <v>61129.742000000006</v>
      </c>
      <c r="O64" s="52">
        <v>0</v>
      </c>
    </row>
    <row r="65" spans="1:15" ht="15" customHeight="1" x14ac:dyDescent="0.25">
      <c r="A65" s="49">
        <v>4821</v>
      </c>
      <c r="B65" s="49">
        <v>46564</v>
      </c>
      <c r="C65" s="123">
        <f t="shared" ref="C65:C75" si="19">IF(A64&lt;&gt;A65, C64+1, C64)</f>
        <v>37</v>
      </c>
      <c r="D65" s="49">
        <v>2025</v>
      </c>
      <c r="E65" s="49" t="s">
        <v>12</v>
      </c>
      <c r="F65" s="109" t="s">
        <v>109</v>
      </c>
      <c r="G65" s="49">
        <v>1</v>
      </c>
      <c r="H65" s="49" t="s">
        <v>2</v>
      </c>
      <c r="I65" s="50">
        <v>1300</v>
      </c>
      <c r="J65" s="51" t="s">
        <v>0</v>
      </c>
      <c r="K65" s="52">
        <v>3127</v>
      </c>
      <c r="L65" s="52">
        <f t="shared" si="15"/>
        <v>4152093.14</v>
      </c>
      <c r="M65" s="52">
        <f t="shared" si="16"/>
        <v>4065100</v>
      </c>
      <c r="N65" s="52">
        <f t="shared" si="17"/>
        <v>86993.140000000014</v>
      </c>
      <c r="O65" s="52">
        <v>0</v>
      </c>
    </row>
    <row r="66" spans="1:15" ht="15" customHeight="1" x14ac:dyDescent="0.25">
      <c r="A66" s="49">
        <v>4821</v>
      </c>
      <c r="B66" s="49">
        <v>46563</v>
      </c>
      <c r="C66" s="123">
        <f t="shared" si="19"/>
        <v>37</v>
      </c>
      <c r="D66" s="49">
        <v>2025</v>
      </c>
      <c r="E66" s="49" t="s">
        <v>12</v>
      </c>
      <c r="F66" s="109" t="s">
        <v>109</v>
      </c>
      <c r="G66" s="49">
        <v>1</v>
      </c>
      <c r="H66" s="49" t="s">
        <v>183</v>
      </c>
      <c r="I66" s="50">
        <v>85</v>
      </c>
      <c r="J66" s="51" t="s">
        <v>0</v>
      </c>
      <c r="K66" s="50">
        <v>3576</v>
      </c>
      <c r="L66" s="52">
        <f t="shared" si="15"/>
        <v>310464.74400000001</v>
      </c>
      <c r="M66" s="52">
        <f t="shared" si="16"/>
        <v>303960</v>
      </c>
      <c r="N66" s="52">
        <f t="shared" si="17"/>
        <v>6504.7440000000006</v>
      </c>
      <c r="O66" s="52">
        <v>0</v>
      </c>
    </row>
    <row r="67" spans="1:15" ht="15" customHeight="1" x14ac:dyDescent="0.25">
      <c r="A67" s="49">
        <v>4821</v>
      </c>
      <c r="B67" s="49">
        <v>46566</v>
      </c>
      <c r="C67" s="123">
        <f t="shared" si="19"/>
        <v>37</v>
      </c>
      <c r="D67" s="49">
        <v>2025</v>
      </c>
      <c r="E67" s="49" t="s">
        <v>12</v>
      </c>
      <c r="F67" s="109" t="s">
        <v>109</v>
      </c>
      <c r="G67" s="49">
        <v>1</v>
      </c>
      <c r="H67" s="49" t="s">
        <v>9</v>
      </c>
      <c r="I67" s="50">
        <v>510</v>
      </c>
      <c r="J67" s="51" t="s">
        <v>0</v>
      </c>
      <c r="K67" s="52">
        <v>1773</v>
      </c>
      <c r="L67" s="52">
        <f t="shared" si="15"/>
        <v>923580.522</v>
      </c>
      <c r="M67" s="52">
        <f t="shared" si="16"/>
        <v>904230</v>
      </c>
      <c r="N67" s="52">
        <f t="shared" si="17"/>
        <v>19350.522000000001</v>
      </c>
      <c r="O67" s="52">
        <v>0</v>
      </c>
    </row>
    <row r="68" spans="1:15" ht="15" customHeight="1" x14ac:dyDescent="0.25">
      <c r="A68" s="49">
        <v>4821</v>
      </c>
      <c r="B68" s="49">
        <v>46565</v>
      </c>
      <c r="C68" s="123">
        <f t="shared" si="19"/>
        <v>37</v>
      </c>
      <c r="D68" s="49">
        <v>2025</v>
      </c>
      <c r="E68" s="49" t="s">
        <v>12</v>
      </c>
      <c r="F68" s="109" t="s">
        <v>109</v>
      </c>
      <c r="G68" s="49">
        <v>1</v>
      </c>
      <c r="H68" s="49" t="s">
        <v>11</v>
      </c>
      <c r="I68" s="50">
        <v>700</v>
      </c>
      <c r="J68" s="51" t="s">
        <v>0</v>
      </c>
      <c r="K68" s="52">
        <v>2710</v>
      </c>
      <c r="L68" s="52">
        <f t="shared" si="15"/>
        <v>1937595.8</v>
      </c>
      <c r="M68" s="52">
        <f t="shared" si="16"/>
        <v>1897000</v>
      </c>
      <c r="N68" s="52">
        <f t="shared" si="17"/>
        <v>40595.800000000003</v>
      </c>
      <c r="O68" s="52">
        <v>0</v>
      </c>
    </row>
    <row r="69" spans="1:15" ht="15" customHeight="1" x14ac:dyDescent="0.25">
      <c r="A69" s="49">
        <v>4892</v>
      </c>
      <c r="B69" s="49">
        <v>47254</v>
      </c>
      <c r="C69" s="123">
        <f t="shared" si="19"/>
        <v>38</v>
      </c>
      <c r="D69" s="49">
        <v>2025</v>
      </c>
      <c r="E69" s="49" t="s">
        <v>12</v>
      </c>
      <c r="F69" s="109" t="s">
        <v>110</v>
      </c>
      <c r="G69" s="49">
        <v>1</v>
      </c>
      <c r="H69" s="49" t="s">
        <v>9</v>
      </c>
      <c r="I69" s="50">
        <v>550</v>
      </c>
      <c r="J69" s="51" t="s">
        <v>0</v>
      </c>
      <c r="K69" s="52">
        <v>1773</v>
      </c>
      <c r="L69" s="52">
        <f t="shared" si="15"/>
        <v>996018.21</v>
      </c>
      <c r="M69" s="52">
        <f t="shared" si="16"/>
        <v>975150</v>
      </c>
      <c r="N69" s="52">
        <f t="shared" si="17"/>
        <v>20868.210000000003</v>
      </c>
      <c r="O69" s="52">
        <v>0</v>
      </c>
    </row>
    <row r="70" spans="1:15" ht="15" customHeight="1" x14ac:dyDescent="0.25">
      <c r="A70" s="49">
        <v>4892</v>
      </c>
      <c r="B70" s="49">
        <v>47253</v>
      </c>
      <c r="C70" s="123">
        <f t="shared" si="19"/>
        <v>38</v>
      </c>
      <c r="D70" s="49">
        <v>2025</v>
      </c>
      <c r="E70" s="49" t="s">
        <v>12</v>
      </c>
      <c r="F70" s="109" t="s">
        <v>110</v>
      </c>
      <c r="G70" s="49">
        <v>1</v>
      </c>
      <c r="H70" s="49" t="s">
        <v>183</v>
      </c>
      <c r="I70" s="50">
        <v>230</v>
      </c>
      <c r="J70" s="51" t="s">
        <v>0</v>
      </c>
      <c r="K70" s="50">
        <v>3576</v>
      </c>
      <c r="L70" s="52">
        <f t="shared" si="15"/>
        <v>840081.07200000004</v>
      </c>
      <c r="M70" s="52">
        <f t="shared" si="16"/>
        <v>822480</v>
      </c>
      <c r="N70" s="52">
        <f t="shared" si="17"/>
        <v>17601.072</v>
      </c>
      <c r="O70" s="52">
        <v>0</v>
      </c>
    </row>
    <row r="71" spans="1:15" ht="15" customHeight="1" x14ac:dyDescent="0.25">
      <c r="A71" s="49">
        <v>4892</v>
      </c>
      <c r="B71" s="49">
        <v>47247</v>
      </c>
      <c r="C71" s="123">
        <f t="shared" si="19"/>
        <v>38</v>
      </c>
      <c r="D71" s="49">
        <v>2025</v>
      </c>
      <c r="E71" s="49" t="s">
        <v>12</v>
      </c>
      <c r="F71" s="109" t="s">
        <v>110</v>
      </c>
      <c r="G71" s="49">
        <v>1</v>
      </c>
      <c r="H71" s="49" t="s">
        <v>2</v>
      </c>
      <c r="I71" s="50">
        <v>800</v>
      </c>
      <c r="J71" s="51" t="s">
        <v>0</v>
      </c>
      <c r="K71" s="52">
        <v>3127</v>
      </c>
      <c r="L71" s="52">
        <f t="shared" si="15"/>
        <v>2555134.2400000002</v>
      </c>
      <c r="M71" s="52">
        <f t="shared" si="16"/>
        <v>2501600</v>
      </c>
      <c r="N71" s="52">
        <f t="shared" si="17"/>
        <v>53534.240000000005</v>
      </c>
      <c r="O71" s="52">
        <v>0</v>
      </c>
    </row>
    <row r="72" spans="1:15" ht="15" customHeight="1" x14ac:dyDescent="0.25">
      <c r="A72" s="49">
        <v>4892</v>
      </c>
      <c r="B72" s="49">
        <v>47248</v>
      </c>
      <c r="C72" s="123">
        <f t="shared" si="19"/>
        <v>38</v>
      </c>
      <c r="D72" s="49">
        <v>2025</v>
      </c>
      <c r="E72" s="49" t="s">
        <v>12</v>
      </c>
      <c r="F72" s="109" t="s">
        <v>110</v>
      </c>
      <c r="G72" s="49">
        <v>1</v>
      </c>
      <c r="H72" s="49" t="s">
        <v>11</v>
      </c>
      <c r="I72" s="50">
        <v>453</v>
      </c>
      <c r="J72" s="51" t="s">
        <v>0</v>
      </c>
      <c r="K72" s="52">
        <v>2710</v>
      </c>
      <c r="L72" s="52">
        <f t="shared" si="15"/>
        <v>1253901.2819999999</v>
      </c>
      <c r="M72" s="52">
        <f t="shared" si="16"/>
        <v>1227630</v>
      </c>
      <c r="N72" s="52">
        <f t="shared" si="17"/>
        <v>26271.282000000003</v>
      </c>
      <c r="O72" s="52">
        <v>0</v>
      </c>
    </row>
    <row r="73" spans="1:15" ht="15" customHeight="1" x14ac:dyDescent="0.25">
      <c r="A73" s="49">
        <v>4892</v>
      </c>
      <c r="B73" s="49">
        <v>47249</v>
      </c>
      <c r="C73" s="123">
        <f t="shared" si="19"/>
        <v>38</v>
      </c>
      <c r="D73" s="49">
        <v>2025</v>
      </c>
      <c r="E73" s="49" t="s">
        <v>12</v>
      </c>
      <c r="F73" s="109" t="s">
        <v>110</v>
      </c>
      <c r="G73" s="49">
        <v>1</v>
      </c>
      <c r="H73" s="49" t="s">
        <v>10</v>
      </c>
      <c r="I73" s="50">
        <v>451</v>
      </c>
      <c r="J73" s="51" t="s">
        <v>4</v>
      </c>
      <c r="K73" s="52">
        <v>3310</v>
      </c>
      <c r="L73" s="52">
        <f t="shared" si="15"/>
        <v>1524756.1340000001</v>
      </c>
      <c r="M73" s="52">
        <f t="shared" si="16"/>
        <v>1492810</v>
      </c>
      <c r="N73" s="52">
        <f t="shared" si="17"/>
        <v>31946.134000000002</v>
      </c>
      <c r="O73" s="52">
        <v>0</v>
      </c>
    </row>
    <row r="74" spans="1:15" ht="15" customHeight="1" x14ac:dyDescent="0.25">
      <c r="A74" s="49">
        <v>4892</v>
      </c>
      <c r="B74" s="49">
        <v>47250</v>
      </c>
      <c r="C74" s="123">
        <f t="shared" si="19"/>
        <v>38</v>
      </c>
      <c r="D74" s="49">
        <v>2025</v>
      </c>
      <c r="E74" s="49" t="s">
        <v>12</v>
      </c>
      <c r="F74" s="109" t="s">
        <v>110</v>
      </c>
      <c r="G74" s="49">
        <v>1</v>
      </c>
      <c r="H74" s="49" t="s">
        <v>3</v>
      </c>
      <c r="I74" s="50">
        <v>350</v>
      </c>
      <c r="J74" s="51" t="s">
        <v>4</v>
      </c>
      <c r="K74" s="52">
        <v>4186</v>
      </c>
      <c r="L74" s="52">
        <f t="shared" si="15"/>
        <v>1496453.14</v>
      </c>
      <c r="M74" s="52">
        <f t="shared" si="16"/>
        <v>1465100</v>
      </c>
      <c r="N74" s="52">
        <f t="shared" si="17"/>
        <v>31353.140000000003</v>
      </c>
      <c r="O74" s="52">
        <v>0</v>
      </c>
    </row>
    <row r="75" spans="1:15" ht="15" customHeight="1" x14ac:dyDescent="0.25">
      <c r="A75" s="49">
        <v>4892</v>
      </c>
      <c r="B75" s="49">
        <v>47246</v>
      </c>
      <c r="C75" s="123">
        <f t="shared" si="19"/>
        <v>38</v>
      </c>
      <c r="D75" s="49">
        <v>2025</v>
      </c>
      <c r="E75" s="49" t="s">
        <v>12</v>
      </c>
      <c r="F75" s="109" t="s">
        <v>110</v>
      </c>
      <c r="G75" s="49">
        <v>1</v>
      </c>
      <c r="H75" s="49" t="s">
        <v>1</v>
      </c>
      <c r="I75" s="50">
        <v>443</v>
      </c>
      <c r="J75" s="51" t="s">
        <v>0</v>
      </c>
      <c r="K75" s="52">
        <v>3100</v>
      </c>
      <c r="L75" s="52">
        <f t="shared" si="15"/>
        <v>1402688.62</v>
      </c>
      <c r="M75" s="52">
        <f t="shared" si="16"/>
        <v>1373300</v>
      </c>
      <c r="N75" s="52">
        <f t="shared" si="17"/>
        <v>29388.620000000003</v>
      </c>
      <c r="O75" s="52">
        <v>0</v>
      </c>
    </row>
    <row r="76" spans="1:15" ht="15" customHeight="1" x14ac:dyDescent="0.25">
      <c r="A76" s="49">
        <v>4938</v>
      </c>
      <c r="B76" s="49">
        <v>47748</v>
      </c>
      <c r="C76" s="123">
        <v>39</v>
      </c>
      <c r="D76" s="49">
        <v>2025</v>
      </c>
      <c r="E76" s="49" t="s">
        <v>12</v>
      </c>
      <c r="F76" s="109" t="s">
        <v>190</v>
      </c>
      <c r="G76" s="49">
        <v>1</v>
      </c>
      <c r="H76" s="49" t="s">
        <v>2</v>
      </c>
      <c r="I76" s="50">
        <v>988</v>
      </c>
      <c r="J76" s="51" t="s">
        <v>0</v>
      </c>
      <c r="K76" s="52">
        <v>3127</v>
      </c>
      <c r="L76" s="52">
        <f t="shared" si="15"/>
        <v>3155590.7864000001</v>
      </c>
      <c r="M76" s="52">
        <f t="shared" si="16"/>
        <v>3089476</v>
      </c>
      <c r="N76" s="52">
        <f t="shared" si="17"/>
        <v>66114.786400000012</v>
      </c>
      <c r="O76" s="52">
        <v>0</v>
      </c>
    </row>
    <row r="77" spans="1:15" ht="15" customHeight="1" x14ac:dyDescent="0.25">
      <c r="A77" s="49">
        <v>4938</v>
      </c>
      <c r="B77" s="49">
        <v>47747</v>
      </c>
      <c r="C77" s="123">
        <f t="shared" si="18"/>
        <v>39</v>
      </c>
      <c r="D77" s="49">
        <v>2025</v>
      </c>
      <c r="E77" s="49" t="s">
        <v>12</v>
      </c>
      <c r="F77" s="109" t="s">
        <v>190</v>
      </c>
      <c r="G77" s="49">
        <v>1</v>
      </c>
      <c r="H77" s="49" t="s">
        <v>11</v>
      </c>
      <c r="I77" s="50">
        <v>261.2</v>
      </c>
      <c r="J77" s="51" t="s">
        <v>0</v>
      </c>
      <c r="K77" s="52">
        <v>2710</v>
      </c>
      <c r="L77" s="52">
        <f t="shared" si="15"/>
        <v>723000.03280000004</v>
      </c>
      <c r="M77" s="52">
        <f t="shared" si="16"/>
        <v>707852</v>
      </c>
      <c r="N77" s="52">
        <f t="shared" si="17"/>
        <v>15148.032800000001</v>
      </c>
      <c r="O77" s="52">
        <v>0</v>
      </c>
    </row>
    <row r="78" spans="1:15" s="53" customFormat="1" ht="15" customHeight="1" x14ac:dyDescent="0.25">
      <c r="A78" s="49">
        <v>4938</v>
      </c>
      <c r="B78" s="49">
        <v>47749</v>
      </c>
      <c r="C78" s="123">
        <f t="shared" si="18"/>
        <v>39</v>
      </c>
      <c r="D78" s="49">
        <v>2025</v>
      </c>
      <c r="E78" s="49" t="s">
        <v>12</v>
      </c>
      <c r="F78" s="109" t="s">
        <v>190</v>
      </c>
      <c r="G78" s="49">
        <v>1</v>
      </c>
      <c r="H78" s="49" t="s">
        <v>3</v>
      </c>
      <c r="I78" s="50">
        <v>600</v>
      </c>
      <c r="J78" s="51" t="s">
        <v>4</v>
      </c>
      <c r="K78" s="52">
        <v>4186</v>
      </c>
      <c r="L78" s="52">
        <f t="shared" si="15"/>
        <v>2565348.2400000002</v>
      </c>
      <c r="M78" s="52">
        <f t="shared" si="16"/>
        <v>2511600</v>
      </c>
      <c r="N78" s="52">
        <f t="shared" si="17"/>
        <v>53748.240000000005</v>
      </c>
      <c r="O78" s="52">
        <v>0</v>
      </c>
    </row>
    <row r="79" spans="1:15" x14ac:dyDescent="0.25">
      <c r="A79" s="49">
        <v>4946</v>
      </c>
      <c r="B79" s="49">
        <v>47834</v>
      </c>
      <c r="C79" s="123">
        <v>40</v>
      </c>
      <c r="D79" s="49">
        <v>2025</v>
      </c>
      <c r="E79" s="49" t="s">
        <v>12</v>
      </c>
      <c r="F79" s="109" t="s">
        <v>191</v>
      </c>
      <c r="G79" s="49">
        <v>1</v>
      </c>
      <c r="H79" s="49" t="s">
        <v>183</v>
      </c>
      <c r="I79" s="50">
        <v>73</v>
      </c>
      <c r="J79" s="51" t="s">
        <v>0</v>
      </c>
      <c r="K79" s="50">
        <v>3576</v>
      </c>
      <c r="L79" s="52">
        <f t="shared" si="15"/>
        <v>266634.42719999998</v>
      </c>
      <c r="M79" s="52">
        <f t="shared" si="16"/>
        <v>261048</v>
      </c>
      <c r="N79" s="52">
        <f t="shared" si="17"/>
        <v>5586.427200000001</v>
      </c>
      <c r="O79" s="52">
        <v>0</v>
      </c>
    </row>
    <row r="80" spans="1:15" ht="15" customHeight="1" x14ac:dyDescent="0.25">
      <c r="A80" s="49">
        <v>4947</v>
      </c>
      <c r="B80" s="49">
        <v>47855</v>
      </c>
      <c r="C80" s="123">
        <v>41</v>
      </c>
      <c r="D80" s="49">
        <v>2025</v>
      </c>
      <c r="E80" s="49" t="s">
        <v>12</v>
      </c>
      <c r="F80" s="109" t="s">
        <v>192</v>
      </c>
      <c r="G80" s="49">
        <v>1</v>
      </c>
      <c r="H80" s="49" t="s">
        <v>1</v>
      </c>
      <c r="I80" s="50">
        <v>43</v>
      </c>
      <c r="J80" s="51" t="s">
        <v>0</v>
      </c>
      <c r="K80" s="52">
        <v>3100</v>
      </c>
      <c r="L80" s="52">
        <f t="shared" si="15"/>
        <v>136152.62</v>
      </c>
      <c r="M80" s="52">
        <f t="shared" si="16"/>
        <v>133300</v>
      </c>
      <c r="N80" s="52">
        <f t="shared" si="17"/>
        <v>2852.6200000000003</v>
      </c>
      <c r="O80" s="52">
        <v>0</v>
      </c>
    </row>
    <row r="81" spans="1:15" ht="15" customHeight="1" x14ac:dyDescent="0.25">
      <c r="A81" s="49">
        <v>4948</v>
      </c>
      <c r="B81" s="49">
        <v>47864</v>
      </c>
      <c r="C81" s="123">
        <f>IF(A80&lt;&gt;A81, C80+1, C80)</f>
        <v>42</v>
      </c>
      <c r="D81" s="49">
        <v>2025</v>
      </c>
      <c r="E81" s="49" t="s">
        <v>12</v>
      </c>
      <c r="F81" s="109" t="s">
        <v>14</v>
      </c>
      <c r="G81" s="49">
        <v>1</v>
      </c>
      <c r="H81" s="49" t="s">
        <v>183</v>
      </c>
      <c r="I81" s="50">
        <v>200</v>
      </c>
      <c r="J81" s="51" t="s">
        <v>0</v>
      </c>
      <c r="K81" s="50">
        <v>3576</v>
      </c>
      <c r="L81" s="52">
        <f t="shared" si="15"/>
        <v>730505.28</v>
      </c>
      <c r="M81" s="52">
        <f t="shared" si="16"/>
        <v>715200</v>
      </c>
      <c r="N81" s="52">
        <f t="shared" si="17"/>
        <v>15305.280000000002</v>
      </c>
      <c r="O81" s="52">
        <v>0</v>
      </c>
    </row>
    <row r="82" spans="1:15" x14ac:dyDescent="0.25">
      <c r="A82" s="54">
        <v>4949</v>
      </c>
      <c r="B82" s="54">
        <v>47877</v>
      </c>
      <c r="C82" s="123">
        <v>43</v>
      </c>
      <c r="D82" s="49">
        <v>2025</v>
      </c>
      <c r="E82" s="49" t="s">
        <v>12</v>
      </c>
      <c r="F82" s="109" t="s">
        <v>234</v>
      </c>
      <c r="G82" s="49">
        <v>1</v>
      </c>
      <c r="H82" s="49" t="s">
        <v>7</v>
      </c>
      <c r="I82" s="50">
        <v>680</v>
      </c>
      <c r="J82" s="51" t="s">
        <v>4</v>
      </c>
      <c r="K82" s="52">
        <v>5084</v>
      </c>
      <c r="L82" s="52">
        <f t="shared" si="15"/>
        <v>3531102.3679999998</v>
      </c>
      <c r="M82" s="52">
        <f t="shared" si="16"/>
        <v>3457120</v>
      </c>
      <c r="N82" s="52">
        <f t="shared" si="17"/>
        <v>73982.368000000002</v>
      </c>
      <c r="O82" s="52">
        <v>0</v>
      </c>
    </row>
    <row r="83" spans="1:15" ht="15" customHeight="1" x14ac:dyDescent="0.25">
      <c r="A83" s="49">
        <v>4963</v>
      </c>
      <c r="B83" s="49">
        <v>48058</v>
      </c>
      <c r="C83" s="123">
        <v>44</v>
      </c>
      <c r="D83" s="49">
        <v>2025</v>
      </c>
      <c r="E83" s="49" t="s">
        <v>12</v>
      </c>
      <c r="F83" s="109" t="s">
        <v>112</v>
      </c>
      <c r="G83" s="49">
        <v>1</v>
      </c>
      <c r="H83" s="49" t="s">
        <v>9</v>
      </c>
      <c r="I83" s="50">
        <v>60</v>
      </c>
      <c r="J83" s="51" t="s">
        <v>0</v>
      </c>
      <c r="K83" s="52">
        <v>1773</v>
      </c>
      <c r="L83" s="52">
        <f t="shared" si="15"/>
        <v>108656.53200000001</v>
      </c>
      <c r="M83" s="52">
        <f t="shared" si="16"/>
        <v>106380</v>
      </c>
      <c r="N83" s="52">
        <f t="shared" si="17"/>
        <v>2276.5320000000002</v>
      </c>
      <c r="O83" s="52">
        <v>0</v>
      </c>
    </row>
    <row r="84" spans="1:15" ht="15" customHeight="1" x14ac:dyDescent="0.25">
      <c r="A84" s="49">
        <v>4964</v>
      </c>
      <c r="B84" s="49">
        <v>48067</v>
      </c>
      <c r="C84" s="123">
        <f>IF(A83&lt;&gt;A84, C83+1, C83)</f>
        <v>45</v>
      </c>
      <c r="D84" s="49">
        <v>2025</v>
      </c>
      <c r="E84" s="49" t="s">
        <v>12</v>
      </c>
      <c r="F84" s="109" t="s">
        <v>135</v>
      </c>
      <c r="G84" s="49">
        <v>1</v>
      </c>
      <c r="H84" s="49" t="s">
        <v>183</v>
      </c>
      <c r="I84" s="50">
        <v>70</v>
      </c>
      <c r="J84" s="51" t="s">
        <v>0</v>
      </c>
      <c r="K84" s="50">
        <v>3576</v>
      </c>
      <c r="L84" s="52">
        <f t="shared" si="15"/>
        <v>255676.848</v>
      </c>
      <c r="M84" s="52">
        <f t="shared" si="16"/>
        <v>250320</v>
      </c>
      <c r="N84" s="52">
        <f t="shared" si="17"/>
        <v>5356.8480000000009</v>
      </c>
      <c r="O84" s="52">
        <v>0</v>
      </c>
    </row>
    <row r="85" spans="1:15" ht="15" customHeight="1" x14ac:dyDescent="0.25">
      <c r="A85" s="49">
        <v>4964</v>
      </c>
      <c r="B85" s="49">
        <v>48068</v>
      </c>
      <c r="C85" s="123">
        <f>IF(A84&lt;&gt;A85, C84+1, C84)</f>
        <v>45</v>
      </c>
      <c r="D85" s="49">
        <v>2025</v>
      </c>
      <c r="E85" s="49" t="s">
        <v>12</v>
      </c>
      <c r="F85" s="109" t="s">
        <v>135</v>
      </c>
      <c r="G85" s="49">
        <v>1</v>
      </c>
      <c r="H85" s="49" t="s">
        <v>9</v>
      </c>
      <c r="I85" s="50">
        <v>65</v>
      </c>
      <c r="J85" s="51" t="s">
        <v>0</v>
      </c>
      <c r="K85" s="52">
        <v>1773</v>
      </c>
      <c r="L85" s="52">
        <f t="shared" si="15"/>
        <v>117711.243</v>
      </c>
      <c r="M85" s="52">
        <f t="shared" si="16"/>
        <v>115245</v>
      </c>
      <c r="N85" s="52">
        <f t="shared" si="17"/>
        <v>2466.2430000000004</v>
      </c>
      <c r="O85" s="52">
        <v>0</v>
      </c>
    </row>
    <row r="86" spans="1:15" x14ac:dyDescent="0.25">
      <c r="A86" s="49">
        <v>4966</v>
      </c>
      <c r="B86" s="49">
        <v>48088</v>
      </c>
      <c r="C86" s="123">
        <f>IF(A85&lt;&gt;A86, C85+1, C85)</f>
        <v>46</v>
      </c>
      <c r="D86" s="49">
        <v>2025</v>
      </c>
      <c r="E86" s="49" t="s">
        <v>12</v>
      </c>
      <c r="F86" s="109" t="s">
        <v>177</v>
      </c>
      <c r="G86" s="49">
        <v>1</v>
      </c>
      <c r="H86" s="49" t="s">
        <v>183</v>
      </c>
      <c r="I86" s="50">
        <v>150</v>
      </c>
      <c r="J86" s="51" t="s">
        <v>0</v>
      </c>
      <c r="K86" s="50">
        <v>3576</v>
      </c>
      <c r="L86" s="52">
        <f t="shared" si="15"/>
        <v>547878.96</v>
      </c>
      <c r="M86" s="52">
        <f t="shared" si="16"/>
        <v>536400</v>
      </c>
      <c r="N86" s="52">
        <f t="shared" si="17"/>
        <v>11478.960000000001</v>
      </c>
      <c r="O86" s="52">
        <v>0</v>
      </c>
    </row>
    <row r="87" spans="1:15" ht="15" customHeight="1" x14ac:dyDescent="0.25">
      <c r="A87" s="49">
        <v>4966</v>
      </c>
      <c r="B87" s="49">
        <v>48089</v>
      </c>
      <c r="C87" s="123">
        <f>IF(A88&lt;&gt;A87, C88+1, C88)</f>
        <v>46</v>
      </c>
      <c r="D87" s="49">
        <v>2025</v>
      </c>
      <c r="E87" s="49" t="s">
        <v>12</v>
      </c>
      <c r="F87" s="109" t="s">
        <v>177</v>
      </c>
      <c r="G87" s="49">
        <v>1</v>
      </c>
      <c r="H87" s="49" t="s">
        <v>9</v>
      </c>
      <c r="I87" s="50">
        <v>140</v>
      </c>
      <c r="J87" s="51" t="s">
        <v>0</v>
      </c>
      <c r="K87" s="52">
        <v>1773</v>
      </c>
      <c r="L87" s="52">
        <f t="shared" si="15"/>
        <v>253531.908</v>
      </c>
      <c r="M87" s="52">
        <f t="shared" si="16"/>
        <v>248220</v>
      </c>
      <c r="N87" s="52">
        <f t="shared" si="17"/>
        <v>5311.9080000000004</v>
      </c>
      <c r="O87" s="52">
        <v>0</v>
      </c>
    </row>
    <row r="88" spans="1:15" ht="15" customHeight="1" x14ac:dyDescent="0.25">
      <c r="A88" s="49">
        <v>4966</v>
      </c>
      <c r="B88" s="49">
        <v>48092</v>
      </c>
      <c r="C88" s="123">
        <f>IF(A86&lt;&gt;A88, C86+1, C86)</f>
        <v>46</v>
      </c>
      <c r="D88" s="49">
        <v>2025</v>
      </c>
      <c r="E88" s="49" t="s">
        <v>12</v>
      </c>
      <c r="F88" s="109" t="s">
        <v>177</v>
      </c>
      <c r="G88" s="49">
        <v>1</v>
      </c>
      <c r="H88" s="49" t="s">
        <v>7</v>
      </c>
      <c r="I88" s="50">
        <v>432</v>
      </c>
      <c r="J88" s="51" t="s">
        <v>4</v>
      </c>
      <c r="K88" s="52">
        <v>5084</v>
      </c>
      <c r="L88" s="52">
        <f t="shared" si="15"/>
        <v>2243288.5632000002</v>
      </c>
      <c r="M88" s="52">
        <f t="shared" si="16"/>
        <v>2196288</v>
      </c>
      <c r="N88" s="52">
        <f t="shared" si="17"/>
        <v>47000.563200000004</v>
      </c>
      <c r="O88" s="52">
        <v>0</v>
      </c>
    </row>
    <row r="89" spans="1:15" ht="15" customHeight="1" x14ac:dyDescent="0.25">
      <c r="A89" s="49">
        <v>4968</v>
      </c>
      <c r="B89" s="49">
        <v>48105</v>
      </c>
      <c r="C89" s="123">
        <f>IF(A87&lt;&gt;A89, C87+1, C87)</f>
        <v>47</v>
      </c>
      <c r="D89" s="49">
        <v>2025</v>
      </c>
      <c r="E89" s="49" t="s">
        <v>12</v>
      </c>
      <c r="F89" s="109" t="s">
        <v>15</v>
      </c>
      <c r="G89" s="49">
        <v>1</v>
      </c>
      <c r="H89" s="49" t="s">
        <v>11</v>
      </c>
      <c r="I89" s="50">
        <v>540</v>
      </c>
      <c r="J89" s="51" t="s">
        <v>0</v>
      </c>
      <c r="K89" s="52">
        <v>2710</v>
      </c>
      <c r="L89" s="52">
        <f t="shared" si="15"/>
        <v>1494716.76</v>
      </c>
      <c r="M89" s="52">
        <f t="shared" si="16"/>
        <v>1463400</v>
      </c>
      <c r="N89" s="52">
        <f t="shared" si="17"/>
        <v>31316.760000000002</v>
      </c>
      <c r="O89" s="52">
        <v>0</v>
      </c>
    </row>
    <row r="90" spans="1:15" ht="15" customHeight="1" x14ac:dyDescent="0.25">
      <c r="A90" s="49">
        <v>4968</v>
      </c>
      <c r="B90" s="49">
        <v>48104</v>
      </c>
      <c r="C90" s="123">
        <f t="shared" ref="C90:C104" si="20">IF(A89&lt;&gt;A90, C89+1, C89)</f>
        <v>47</v>
      </c>
      <c r="D90" s="49">
        <v>2025</v>
      </c>
      <c r="E90" s="49" t="s">
        <v>12</v>
      </c>
      <c r="F90" s="109" t="s">
        <v>15</v>
      </c>
      <c r="G90" s="49">
        <v>1</v>
      </c>
      <c r="H90" s="49" t="s">
        <v>2</v>
      </c>
      <c r="I90" s="50">
        <v>120</v>
      </c>
      <c r="J90" s="51" t="s">
        <v>0</v>
      </c>
      <c r="K90" s="52">
        <v>3127</v>
      </c>
      <c r="L90" s="52">
        <f t="shared" si="15"/>
        <v>383270.136</v>
      </c>
      <c r="M90" s="52">
        <f t="shared" si="16"/>
        <v>375240</v>
      </c>
      <c r="N90" s="52">
        <f t="shared" si="17"/>
        <v>8030.1360000000013</v>
      </c>
      <c r="O90" s="52">
        <v>0</v>
      </c>
    </row>
    <row r="91" spans="1:15" ht="15" customHeight="1" x14ac:dyDescent="0.25">
      <c r="A91" s="49">
        <v>4968</v>
      </c>
      <c r="B91" s="49">
        <v>48103</v>
      </c>
      <c r="C91" s="123">
        <f t="shared" si="20"/>
        <v>47</v>
      </c>
      <c r="D91" s="49">
        <v>2025</v>
      </c>
      <c r="E91" s="49" t="s">
        <v>12</v>
      </c>
      <c r="F91" s="109" t="s">
        <v>15</v>
      </c>
      <c r="G91" s="49">
        <v>1</v>
      </c>
      <c r="H91" s="49" t="s">
        <v>183</v>
      </c>
      <c r="I91" s="50">
        <v>250</v>
      </c>
      <c r="J91" s="51" t="s">
        <v>0</v>
      </c>
      <c r="K91" s="50">
        <v>3576</v>
      </c>
      <c r="L91" s="52">
        <f t="shared" si="15"/>
        <v>913131.6</v>
      </c>
      <c r="M91" s="52">
        <f t="shared" si="16"/>
        <v>894000</v>
      </c>
      <c r="N91" s="52">
        <f t="shared" si="17"/>
        <v>19131.600000000002</v>
      </c>
      <c r="O91" s="52">
        <v>0</v>
      </c>
    </row>
    <row r="92" spans="1:15" ht="15" customHeight="1" x14ac:dyDescent="0.25">
      <c r="A92" s="49">
        <v>4968</v>
      </c>
      <c r="B92" s="49">
        <v>48106</v>
      </c>
      <c r="C92" s="123">
        <f t="shared" si="20"/>
        <v>47</v>
      </c>
      <c r="D92" s="49">
        <v>2025</v>
      </c>
      <c r="E92" s="49" t="s">
        <v>12</v>
      </c>
      <c r="F92" s="109" t="s">
        <v>15</v>
      </c>
      <c r="G92" s="49">
        <v>1</v>
      </c>
      <c r="H92" s="49" t="s">
        <v>9</v>
      </c>
      <c r="I92" s="50">
        <v>680</v>
      </c>
      <c r="J92" s="51" t="s">
        <v>0</v>
      </c>
      <c r="K92" s="52">
        <v>1773</v>
      </c>
      <c r="L92" s="52">
        <f t="shared" si="15"/>
        <v>1231440.696</v>
      </c>
      <c r="M92" s="52">
        <f t="shared" si="16"/>
        <v>1205640</v>
      </c>
      <c r="N92" s="52">
        <f t="shared" si="17"/>
        <v>25800.696000000004</v>
      </c>
      <c r="O92" s="52">
        <v>0</v>
      </c>
    </row>
    <row r="93" spans="1:15" ht="15" customHeight="1" x14ac:dyDescent="0.25">
      <c r="A93" s="49">
        <v>4968</v>
      </c>
      <c r="B93" s="49">
        <v>48107</v>
      </c>
      <c r="C93" s="123">
        <f t="shared" si="20"/>
        <v>47</v>
      </c>
      <c r="D93" s="49">
        <v>2025</v>
      </c>
      <c r="E93" s="49" t="s">
        <v>12</v>
      </c>
      <c r="F93" s="109" t="s">
        <v>15</v>
      </c>
      <c r="G93" s="49">
        <v>1</v>
      </c>
      <c r="H93" s="49" t="s">
        <v>10</v>
      </c>
      <c r="I93" s="50">
        <v>280</v>
      </c>
      <c r="J93" s="51" t="s">
        <v>4</v>
      </c>
      <c r="K93" s="52">
        <v>3310</v>
      </c>
      <c r="L93" s="52">
        <f t="shared" si="15"/>
        <v>946633.52</v>
      </c>
      <c r="M93" s="52">
        <f t="shared" si="16"/>
        <v>926800</v>
      </c>
      <c r="N93" s="52">
        <f t="shared" si="17"/>
        <v>19833.52</v>
      </c>
      <c r="O93" s="52">
        <v>0</v>
      </c>
    </row>
    <row r="94" spans="1:15" ht="15" customHeight="1" x14ac:dyDescent="0.25">
      <c r="A94" s="49">
        <v>4977</v>
      </c>
      <c r="B94" s="49">
        <v>48186</v>
      </c>
      <c r="C94" s="123">
        <v>48</v>
      </c>
      <c r="D94" s="49">
        <v>2025</v>
      </c>
      <c r="E94" s="49" t="s">
        <v>12</v>
      </c>
      <c r="F94" s="109" t="s">
        <v>136</v>
      </c>
      <c r="G94" s="49">
        <v>1</v>
      </c>
      <c r="H94" s="49" t="s">
        <v>10</v>
      </c>
      <c r="I94" s="50">
        <v>490.8</v>
      </c>
      <c r="J94" s="51" t="s">
        <v>4</v>
      </c>
      <c r="K94" s="52">
        <v>3310</v>
      </c>
      <c r="L94" s="52">
        <f t="shared" si="15"/>
        <v>1659313.3271999999</v>
      </c>
      <c r="M94" s="52">
        <f t="shared" si="16"/>
        <v>1624548</v>
      </c>
      <c r="N94" s="52">
        <f t="shared" si="17"/>
        <v>34765.327200000007</v>
      </c>
      <c r="O94" s="52">
        <v>0</v>
      </c>
    </row>
    <row r="95" spans="1:15" ht="15" customHeight="1" x14ac:dyDescent="0.25">
      <c r="A95" s="49">
        <v>4977</v>
      </c>
      <c r="B95" s="49">
        <v>48185</v>
      </c>
      <c r="C95" s="123">
        <f>IF(A94&lt;&gt;A95, C94+1, C94)</f>
        <v>48</v>
      </c>
      <c r="D95" s="49">
        <v>2025</v>
      </c>
      <c r="E95" s="49" t="s">
        <v>12</v>
      </c>
      <c r="F95" s="109" t="s">
        <v>136</v>
      </c>
      <c r="G95" s="49">
        <v>1</v>
      </c>
      <c r="H95" s="49" t="s">
        <v>11</v>
      </c>
      <c r="I95" s="50">
        <v>387</v>
      </c>
      <c r="J95" s="51" t="s">
        <v>0</v>
      </c>
      <c r="K95" s="52">
        <v>2710</v>
      </c>
      <c r="L95" s="52">
        <f t="shared" si="15"/>
        <v>1071213.6780000001</v>
      </c>
      <c r="M95" s="52">
        <f t="shared" si="16"/>
        <v>1048770</v>
      </c>
      <c r="N95" s="52">
        <f t="shared" si="17"/>
        <v>22443.678000000004</v>
      </c>
      <c r="O95" s="52">
        <v>0</v>
      </c>
    </row>
    <row r="96" spans="1:15" ht="15" customHeight="1" x14ac:dyDescent="0.25">
      <c r="A96" s="49">
        <v>4977</v>
      </c>
      <c r="B96" s="49">
        <v>48184</v>
      </c>
      <c r="C96" s="123">
        <f>IF(A95&lt;&gt;A96, C95+1, C95)</f>
        <v>48</v>
      </c>
      <c r="D96" s="49">
        <v>2025</v>
      </c>
      <c r="E96" s="49" t="s">
        <v>12</v>
      </c>
      <c r="F96" s="109" t="s">
        <v>136</v>
      </c>
      <c r="G96" s="49">
        <v>1</v>
      </c>
      <c r="H96" s="49" t="s">
        <v>1</v>
      </c>
      <c r="I96" s="50">
        <v>168</v>
      </c>
      <c r="J96" s="51" t="s">
        <v>0</v>
      </c>
      <c r="K96" s="52">
        <v>3100</v>
      </c>
      <c r="L96" s="52">
        <f t="shared" si="15"/>
        <v>531945.12</v>
      </c>
      <c r="M96" s="52">
        <f t="shared" si="16"/>
        <v>520800</v>
      </c>
      <c r="N96" s="52">
        <f t="shared" si="17"/>
        <v>11145.12</v>
      </c>
      <c r="O96" s="52">
        <v>0</v>
      </c>
    </row>
    <row r="97" spans="1:15" x14ac:dyDescent="0.25">
      <c r="A97" s="49">
        <v>4977</v>
      </c>
      <c r="B97" s="49">
        <v>48187</v>
      </c>
      <c r="C97" s="123">
        <f>IF(A96&lt;&gt;A97, C96+1, C96)</f>
        <v>48</v>
      </c>
      <c r="D97" s="49">
        <v>2025</v>
      </c>
      <c r="E97" s="49" t="s">
        <v>12</v>
      </c>
      <c r="F97" s="109" t="s">
        <v>136</v>
      </c>
      <c r="G97" s="49">
        <v>1</v>
      </c>
      <c r="H97" s="49" t="s">
        <v>3</v>
      </c>
      <c r="I97" s="50">
        <v>200</v>
      </c>
      <c r="J97" s="51" t="s">
        <v>4</v>
      </c>
      <c r="K97" s="52">
        <v>4186</v>
      </c>
      <c r="L97" s="52">
        <f t="shared" si="15"/>
        <v>855116.08</v>
      </c>
      <c r="M97" s="52">
        <f t="shared" si="16"/>
        <v>837200</v>
      </c>
      <c r="N97" s="52">
        <f t="shared" si="17"/>
        <v>17916.080000000002</v>
      </c>
      <c r="O97" s="52">
        <v>0</v>
      </c>
    </row>
    <row r="98" spans="1:15" ht="15" customHeight="1" x14ac:dyDescent="0.25">
      <c r="A98" s="49">
        <v>4977</v>
      </c>
      <c r="B98" s="49">
        <v>48192</v>
      </c>
      <c r="C98" s="123">
        <f>IF(A97&lt;&gt;A98, C97+1, C97)</f>
        <v>48</v>
      </c>
      <c r="D98" s="49">
        <v>2025</v>
      </c>
      <c r="E98" s="49" t="s">
        <v>12</v>
      </c>
      <c r="F98" s="109" t="s">
        <v>136</v>
      </c>
      <c r="G98" s="49">
        <v>1</v>
      </c>
      <c r="H98" s="49" t="s">
        <v>183</v>
      </c>
      <c r="I98" s="50">
        <v>145</v>
      </c>
      <c r="J98" s="51" t="s">
        <v>0</v>
      </c>
      <c r="K98" s="50">
        <v>3576</v>
      </c>
      <c r="L98" s="52">
        <f t="shared" si="15"/>
        <v>529616.32799999998</v>
      </c>
      <c r="M98" s="52">
        <f t="shared" si="16"/>
        <v>518520</v>
      </c>
      <c r="N98" s="52">
        <f t="shared" si="17"/>
        <v>11096.328000000001</v>
      </c>
      <c r="O98" s="52">
        <v>0</v>
      </c>
    </row>
    <row r="99" spans="1:15" ht="15" customHeight="1" x14ac:dyDescent="0.25">
      <c r="A99" s="49">
        <v>4979</v>
      </c>
      <c r="B99" s="49">
        <v>48208</v>
      </c>
      <c r="C99" s="123">
        <v>49</v>
      </c>
      <c r="D99" s="49">
        <v>2025</v>
      </c>
      <c r="E99" s="49" t="s">
        <v>12</v>
      </c>
      <c r="F99" s="109" t="s">
        <v>179</v>
      </c>
      <c r="G99" s="49">
        <v>1</v>
      </c>
      <c r="H99" s="49" t="s">
        <v>10</v>
      </c>
      <c r="I99" s="50">
        <v>800</v>
      </c>
      <c r="J99" s="51" t="s">
        <v>4</v>
      </c>
      <c r="K99" s="52">
        <v>3310</v>
      </c>
      <c r="L99" s="52">
        <f t="shared" si="15"/>
        <v>2704667.2</v>
      </c>
      <c r="M99" s="52">
        <f t="shared" si="16"/>
        <v>2648000</v>
      </c>
      <c r="N99" s="52">
        <f t="shared" si="17"/>
        <v>56667.200000000004</v>
      </c>
      <c r="O99" s="52">
        <v>0</v>
      </c>
    </row>
    <row r="100" spans="1:15" ht="15" customHeight="1" x14ac:dyDescent="0.25">
      <c r="A100" s="49">
        <v>4979</v>
      </c>
      <c r="B100" s="49">
        <v>48214</v>
      </c>
      <c r="C100" s="123">
        <f t="shared" si="20"/>
        <v>49</v>
      </c>
      <c r="D100" s="49">
        <v>2025</v>
      </c>
      <c r="E100" s="49" t="s">
        <v>12</v>
      </c>
      <c r="F100" s="109" t="s">
        <v>179</v>
      </c>
      <c r="G100" s="49">
        <v>1</v>
      </c>
      <c r="H100" s="55" t="s">
        <v>9</v>
      </c>
      <c r="I100" s="50">
        <v>850</v>
      </c>
      <c r="J100" s="51" t="s">
        <v>0</v>
      </c>
      <c r="K100" s="52">
        <v>1773</v>
      </c>
      <c r="L100" s="52">
        <f t="shared" si="15"/>
        <v>1539300.87</v>
      </c>
      <c r="M100" s="52">
        <f t="shared" si="16"/>
        <v>1507050</v>
      </c>
      <c r="N100" s="52">
        <f t="shared" si="17"/>
        <v>32250.870000000003</v>
      </c>
      <c r="O100" s="52">
        <v>0</v>
      </c>
    </row>
    <row r="101" spans="1:15" ht="15" customHeight="1" x14ac:dyDescent="0.25">
      <c r="A101" s="49">
        <v>4979</v>
      </c>
      <c r="B101" s="49">
        <v>48213</v>
      </c>
      <c r="C101" s="123">
        <f t="shared" si="20"/>
        <v>49</v>
      </c>
      <c r="D101" s="49">
        <v>2025</v>
      </c>
      <c r="E101" s="49" t="s">
        <v>12</v>
      </c>
      <c r="F101" s="109" t="s">
        <v>179</v>
      </c>
      <c r="G101" s="49">
        <v>1</v>
      </c>
      <c r="H101" s="55" t="s">
        <v>6</v>
      </c>
      <c r="I101" s="50">
        <v>280</v>
      </c>
      <c r="J101" s="51" t="s">
        <v>0</v>
      </c>
      <c r="K101" s="52">
        <v>2710</v>
      </c>
      <c r="L101" s="52">
        <f t="shared" si="15"/>
        <v>775038.32</v>
      </c>
      <c r="M101" s="52">
        <f t="shared" si="16"/>
        <v>758800</v>
      </c>
      <c r="N101" s="52">
        <f t="shared" si="17"/>
        <v>16238.320000000002</v>
      </c>
      <c r="O101" s="52">
        <v>0</v>
      </c>
    </row>
    <row r="102" spans="1:15" ht="15" customHeight="1" x14ac:dyDescent="0.25">
      <c r="A102" s="49">
        <v>4979</v>
      </c>
      <c r="B102" s="49">
        <v>48219</v>
      </c>
      <c r="C102" s="123">
        <f t="shared" si="20"/>
        <v>49</v>
      </c>
      <c r="D102" s="49">
        <v>2025</v>
      </c>
      <c r="E102" s="49" t="s">
        <v>12</v>
      </c>
      <c r="F102" s="109" t="s">
        <v>179</v>
      </c>
      <c r="G102" s="49">
        <v>1</v>
      </c>
      <c r="H102" s="49" t="s">
        <v>11</v>
      </c>
      <c r="I102" s="50">
        <v>280</v>
      </c>
      <c r="J102" s="51" t="s">
        <v>0</v>
      </c>
      <c r="K102" s="52">
        <v>2710</v>
      </c>
      <c r="L102" s="52">
        <f t="shared" si="15"/>
        <v>775038.32</v>
      </c>
      <c r="M102" s="52">
        <f t="shared" si="16"/>
        <v>758800</v>
      </c>
      <c r="N102" s="52">
        <f t="shared" si="17"/>
        <v>16238.320000000002</v>
      </c>
      <c r="O102" s="52">
        <v>0</v>
      </c>
    </row>
    <row r="103" spans="1:15" ht="15" customHeight="1" x14ac:dyDescent="0.25">
      <c r="A103" s="49">
        <v>4979</v>
      </c>
      <c r="B103" s="49">
        <v>48206</v>
      </c>
      <c r="C103" s="123">
        <f t="shared" si="20"/>
        <v>49</v>
      </c>
      <c r="D103" s="49">
        <v>2025</v>
      </c>
      <c r="E103" s="49" t="s">
        <v>12</v>
      </c>
      <c r="F103" s="109" t="s">
        <v>179</v>
      </c>
      <c r="G103" s="49">
        <v>1</v>
      </c>
      <c r="H103" s="49" t="s">
        <v>1</v>
      </c>
      <c r="I103" s="50">
        <v>65</v>
      </c>
      <c r="J103" s="51" t="s">
        <v>0</v>
      </c>
      <c r="K103" s="52">
        <v>3100</v>
      </c>
      <c r="L103" s="52">
        <f t="shared" si="15"/>
        <v>205812.1</v>
      </c>
      <c r="M103" s="52">
        <f t="shared" si="16"/>
        <v>201500</v>
      </c>
      <c r="N103" s="52">
        <f t="shared" si="17"/>
        <v>4312.1000000000004</v>
      </c>
      <c r="O103" s="52">
        <v>0</v>
      </c>
    </row>
    <row r="104" spans="1:15" ht="15" customHeight="1" x14ac:dyDescent="0.25">
      <c r="A104" s="49">
        <v>4979</v>
      </c>
      <c r="B104" s="49">
        <v>48212</v>
      </c>
      <c r="C104" s="123">
        <f t="shared" si="20"/>
        <v>49</v>
      </c>
      <c r="D104" s="49">
        <v>2025</v>
      </c>
      <c r="E104" s="49" t="s">
        <v>12</v>
      </c>
      <c r="F104" s="109" t="s">
        <v>179</v>
      </c>
      <c r="G104" s="49">
        <v>1</v>
      </c>
      <c r="H104" s="49" t="s">
        <v>183</v>
      </c>
      <c r="I104" s="50">
        <v>120</v>
      </c>
      <c r="J104" s="51" t="s">
        <v>0</v>
      </c>
      <c r="K104" s="50">
        <v>3576</v>
      </c>
      <c r="L104" s="52">
        <f t="shared" si="15"/>
        <v>438303.16800000001</v>
      </c>
      <c r="M104" s="52">
        <f t="shared" si="16"/>
        <v>429120</v>
      </c>
      <c r="N104" s="52">
        <f t="shared" si="17"/>
        <v>9183.1680000000015</v>
      </c>
      <c r="O104" s="52">
        <v>0</v>
      </c>
    </row>
    <row r="105" spans="1:15" ht="14.25" customHeight="1" x14ac:dyDescent="0.25">
      <c r="A105" s="49">
        <v>4981</v>
      </c>
      <c r="B105" s="49">
        <v>48231</v>
      </c>
      <c r="C105" s="123">
        <v>50</v>
      </c>
      <c r="D105" s="49">
        <v>2025</v>
      </c>
      <c r="E105" s="49" t="s">
        <v>12</v>
      </c>
      <c r="F105" s="109" t="s">
        <v>155</v>
      </c>
      <c r="G105" s="49">
        <v>1</v>
      </c>
      <c r="H105" s="49" t="s">
        <v>183</v>
      </c>
      <c r="I105" s="50">
        <v>140</v>
      </c>
      <c r="J105" s="51" t="s">
        <v>0</v>
      </c>
      <c r="K105" s="50">
        <v>3576</v>
      </c>
      <c r="L105" s="52">
        <f t="shared" si="15"/>
        <v>511353.696</v>
      </c>
      <c r="M105" s="52">
        <f t="shared" si="16"/>
        <v>500640</v>
      </c>
      <c r="N105" s="52">
        <f t="shared" si="17"/>
        <v>10713.696000000002</v>
      </c>
      <c r="O105" s="52">
        <v>0</v>
      </c>
    </row>
    <row r="106" spans="1:15" ht="14.25" customHeight="1" x14ac:dyDescent="0.25">
      <c r="A106" s="54">
        <v>4990</v>
      </c>
      <c r="B106" s="49">
        <v>48231</v>
      </c>
      <c r="C106" s="123">
        <v>51</v>
      </c>
      <c r="D106" s="49">
        <v>2025</v>
      </c>
      <c r="E106" s="49" t="s">
        <v>12</v>
      </c>
      <c r="F106" s="109" t="s">
        <v>237</v>
      </c>
      <c r="G106" s="49">
        <v>1</v>
      </c>
      <c r="H106" s="49" t="s">
        <v>9</v>
      </c>
      <c r="I106" s="50">
        <v>150</v>
      </c>
      <c r="J106" s="51" t="s">
        <v>0</v>
      </c>
      <c r="K106" s="52">
        <v>1773</v>
      </c>
      <c r="L106" s="52">
        <f t="shared" si="15"/>
        <v>271641.33</v>
      </c>
      <c r="M106" s="52">
        <f t="shared" si="16"/>
        <v>265950</v>
      </c>
      <c r="N106" s="52">
        <f t="shared" si="17"/>
        <v>5691.3300000000008</v>
      </c>
      <c r="O106" s="52">
        <v>0</v>
      </c>
    </row>
    <row r="107" spans="1:15" ht="15" customHeight="1" x14ac:dyDescent="0.25">
      <c r="A107" s="54">
        <v>4994</v>
      </c>
      <c r="B107" s="49">
        <v>48104</v>
      </c>
      <c r="C107" s="123">
        <v>52</v>
      </c>
      <c r="D107" s="49">
        <v>2025</v>
      </c>
      <c r="E107" s="49" t="s">
        <v>12</v>
      </c>
      <c r="F107" s="109" t="s">
        <v>238</v>
      </c>
      <c r="G107" s="49">
        <v>1</v>
      </c>
      <c r="H107" s="49" t="s">
        <v>2</v>
      </c>
      <c r="I107" s="50">
        <v>1756</v>
      </c>
      <c r="J107" s="51" t="s">
        <v>0</v>
      </c>
      <c r="K107" s="52">
        <v>3127</v>
      </c>
      <c r="L107" s="52">
        <f t="shared" si="15"/>
        <v>5608519.6568</v>
      </c>
      <c r="M107" s="52">
        <f t="shared" si="16"/>
        <v>5491012</v>
      </c>
      <c r="N107" s="52">
        <f t="shared" si="17"/>
        <v>117507.65680000001</v>
      </c>
      <c r="O107" s="52">
        <v>0</v>
      </c>
    </row>
    <row r="108" spans="1:15" ht="15" customHeight="1" x14ac:dyDescent="0.25">
      <c r="A108" s="49">
        <v>4995</v>
      </c>
      <c r="B108" s="49">
        <v>48361</v>
      </c>
      <c r="C108" s="123">
        <v>53</v>
      </c>
      <c r="D108" s="49">
        <v>2025</v>
      </c>
      <c r="E108" s="49" t="s">
        <v>12</v>
      </c>
      <c r="F108" s="109" t="s">
        <v>16</v>
      </c>
      <c r="G108" s="49">
        <v>1</v>
      </c>
      <c r="H108" s="49" t="s">
        <v>183</v>
      </c>
      <c r="I108" s="50">
        <v>120</v>
      </c>
      <c r="J108" s="51" t="s">
        <v>0</v>
      </c>
      <c r="K108" s="50">
        <v>3576</v>
      </c>
      <c r="L108" s="52">
        <f t="shared" si="15"/>
        <v>438303.16800000001</v>
      </c>
      <c r="M108" s="52">
        <f t="shared" si="16"/>
        <v>429120</v>
      </c>
      <c r="N108" s="52">
        <f t="shared" si="17"/>
        <v>9183.1680000000015</v>
      </c>
      <c r="O108" s="52">
        <v>0</v>
      </c>
    </row>
    <row r="109" spans="1:15" ht="15" customHeight="1" x14ac:dyDescent="0.25">
      <c r="A109" s="49">
        <v>4997</v>
      </c>
      <c r="B109" s="54">
        <v>48382</v>
      </c>
      <c r="C109" s="49">
        <v>54</v>
      </c>
      <c r="D109" s="49">
        <v>2025</v>
      </c>
      <c r="E109" s="49" t="s">
        <v>12</v>
      </c>
      <c r="F109" s="109" t="s">
        <v>196</v>
      </c>
      <c r="G109" s="49">
        <v>1</v>
      </c>
      <c r="H109" s="49" t="s">
        <v>3</v>
      </c>
      <c r="I109" s="50">
        <v>300</v>
      </c>
      <c r="J109" s="51" t="s">
        <v>4</v>
      </c>
      <c r="K109" s="52">
        <v>4186</v>
      </c>
      <c r="L109" s="52">
        <f t="shared" si="15"/>
        <v>1282674.1200000001</v>
      </c>
      <c r="M109" s="52">
        <f t="shared" si="16"/>
        <v>1255800</v>
      </c>
      <c r="N109" s="52">
        <f t="shared" si="17"/>
        <v>26874.120000000003</v>
      </c>
      <c r="O109" s="52">
        <v>0</v>
      </c>
    </row>
    <row r="110" spans="1:15" ht="15" customHeight="1" x14ac:dyDescent="0.25">
      <c r="A110" s="49">
        <v>5007</v>
      </c>
      <c r="B110" s="49">
        <v>48491</v>
      </c>
      <c r="C110" s="123">
        <v>55</v>
      </c>
      <c r="D110" s="49">
        <v>2025</v>
      </c>
      <c r="E110" s="49" t="s">
        <v>12</v>
      </c>
      <c r="F110" s="109" t="s">
        <v>17</v>
      </c>
      <c r="G110" s="49">
        <v>1</v>
      </c>
      <c r="H110" s="49" t="s">
        <v>183</v>
      </c>
      <c r="I110" s="50">
        <v>45</v>
      </c>
      <c r="J110" s="51" t="s">
        <v>0</v>
      </c>
      <c r="K110" s="50">
        <v>3576</v>
      </c>
      <c r="L110" s="52">
        <f t="shared" si="15"/>
        <v>164363.68799999999</v>
      </c>
      <c r="M110" s="52">
        <f t="shared" si="16"/>
        <v>160920</v>
      </c>
      <c r="N110" s="52">
        <f t="shared" si="17"/>
        <v>3443.6880000000006</v>
      </c>
      <c r="O110" s="52">
        <v>0</v>
      </c>
    </row>
    <row r="111" spans="1:15" ht="15" customHeight="1" x14ac:dyDescent="0.25">
      <c r="A111" s="49">
        <v>5009</v>
      </c>
      <c r="B111" s="49">
        <v>48519</v>
      </c>
      <c r="C111" s="123">
        <v>56</v>
      </c>
      <c r="D111" s="49">
        <v>2025</v>
      </c>
      <c r="E111" s="49" t="s">
        <v>12</v>
      </c>
      <c r="F111" s="109" t="s">
        <v>18</v>
      </c>
      <c r="G111" s="49">
        <v>1</v>
      </c>
      <c r="H111" s="49" t="s">
        <v>3</v>
      </c>
      <c r="I111" s="50">
        <v>2120</v>
      </c>
      <c r="J111" s="51" t="s">
        <v>4</v>
      </c>
      <c r="K111" s="52">
        <v>4186</v>
      </c>
      <c r="L111" s="52">
        <f t="shared" si="15"/>
        <v>9064230.4480000008</v>
      </c>
      <c r="M111" s="52">
        <f t="shared" si="16"/>
        <v>8874320</v>
      </c>
      <c r="N111" s="52">
        <f t="shared" si="17"/>
        <v>189910.44800000003</v>
      </c>
      <c r="O111" s="52">
        <v>0</v>
      </c>
    </row>
    <row r="112" spans="1:15" ht="15" customHeight="1" x14ac:dyDescent="0.25">
      <c r="A112" s="49">
        <v>5009</v>
      </c>
      <c r="B112" s="49">
        <v>48518</v>
      </c>
      <c r="C112" s="123">
        <f t="shared" ref="C112:C122" si="21">IF(A111&lt;&gt;A112, C111+1, C111)</f>
        <v>56</v>
      </c>
      <c r="D112" s="49">
        <v>2025</v>
      </c>
      <c r="E112" s="49" t="s">
        <v>12</v>
      </c>
      <c r="F112" s="109" t="s">
        <v>18</v>
      </c>
      <c r="G112" s="49">
        <v>1</v>
      </c>
      <c r="H112" s="49" t="s">
        <v>10</v>
      </c>
      <c r="I112" s="50">
        <v>176</v>
      </c>
      <c r="J112" s="51" t="s">
        <v>4</v>
      </c>
      <c r="K112" s="52">
        <v>3310</v>
      </c>
      <c r="L112" s="52">
        <f t="shared" si="15"/>
        <v>595026.78399999999</v>
      </c>
      <c r="M112" s="52">
        <f t="shared" si="16"/>
        <v>582560</v>
      </c>
      <c r="N112" s="52">
        <f t="shared" si="17"/>
        <v>12466.784000000001</v>
      </c>
      <c r="O112" s="52">
        <v>0</v>
      </c>
    </row>
    <row r="113" spans="1:19" ht="15" customHeight="1" x14ac:dyDescent="0.25">
      <c r="A113" s="49">
        <v>5010</v>
      </c>
      <c r="B113" s="49">
        <v>48532</v>
      </c>
      <c r="C113" s="123">
        <f t="shared" si="21"/>
        <v>57</v>
      </c>
      <c r="D113" s="49">
        <v>2025</v>
      </c>
      <c r="E113" s="49" t="s">
        <v>12</v>
      </c>
      <c r="F113" s="109" t="s">
        <v>115</v>
      </c>
      <c r="G113" s="49">
        <v>4</v>
      </c>
      <c r="H113" s="49" t="s">
        <v>183</v>
      </c>
      <c r="I113" s="50">
        <v>102</v>
      </c>
      <c r="J113" s="51" t="s">
        <v>0</v>
      </c>
      <c r="K113" s="50">
        <v>3576</v>
      </c>
      <c r="L113" s="52">
        <f t="shared" si="15"/>
        <v>372557.69280000002</v>
      </c>
      <c r="M113" s="52">
        <f t="shared" si="16"/>
        <v>364752</v>
      </c>
      <c r="N113" s="52">
        <f t="shared" si="17"/>
        <v>7805.6928000000007</v>
      </c>
      <c r="O113" s="52">
        <v>0</v>
      </c>
    </row>
    <row r="114" spans="1:19" x14ac:dyDescent="0.25">
      <c r="A114" s="49">
        <v>5010</v>
      </c>
      <c r="B114" s="49">
        <v>48533</v>
      </c>
      <c r="C114" s="123">
        <f t="shared" si="21"/>
        <v>57</v>
      </c>
      <c r="D114" s="49">
        <v>2025</v>
      </c>
      <c r="E114" s="49" t="s">
        <v>12</v>
      </c>
      <c r="F114" s="109" t="s">
        <v>115</v>
      </c>
      <c r="G114" s="49">
        <v>4</v>
      </c>
      <c r="H114" s="49" t="s">
        <v>10</v>
      </c>
      <c r="I114" s="50">
        <v>851.5</v>
      </c>
      <c r="J114" s="51" t="s">
        <v>4</v>
      </c>
      <c r="K114" s="52">
        <v>3310</v>
      </c>
      <c r="L114" s="52">
        <f t="shared" si="15"/>
        <v>2878780.1510000001</v>
      </c>
      <c r="M114" s="52">
        <f t="shared" si="16"/>
        <v>2818465</v>
      </c>
      <c r="N114" s="52">
        <f t="shared" si="17"/>
        <v>60315.151000000005</v>
      </c>
      <c r="O114" s="52">
        <v>0</v>
      </c>
    </row>
    <row r="115" spans="1:19" ht="15" customHeight="1" x14ac:dyDescent="0.25">
      <c r="A115" s="49">
        <v>5010</v>
      </c>
      <c r="B115" s="49">
        <v>48534</v>
      </c>
      <c r="C115" s="123">
        <f t="shared" si="21"/>
        <v>57</v>
      </c>
      <c r="D115" s="49">
        <v>2025</v>
      </c>
      <c r="E115" s="49" t="s">
        <v>12</v>
      </c>
      <c r="F115" s="109" t="s">
        <v>115</v>
      </c>
      <c r="G115" s="49">
        <v>4</v>
      </c>
      <c r="H115" s="49" t="s">
        <v>3</v>
      </c>
      <c r="I115" s="50">
        <v>200</v>
      </c>
      <c r="J115" s="51" t="s">
        <v>4</v>
      </c>
      <c r="K115" s="52">
        <v>4186</v>
      </c>
      <c r="L115" s="52">
        <f t="shared" si="15"/>
        <v>855116.08</v>
      </c>
      <c r="M115" s="52">
        <f t="shared" si="16"/>
        <v>837200</v>
      </c>
      <c r="N115" s="52">
        <f t="shared" si="17"/>
        <v>17916.080000000002</v>
      </c>
      <c r="O115" s="52">
        <v>0</v>
      </c>
    </row>
    <row r="116" spans="1:19" ht="15" customHeight="1" x14ac:dyDescent="0.25">
      <c r="A116" s="54">
        <v>5014</v>
      </c>
      <c r="B116" s="54">
        <v>48585</v>
      </c>
      <c r="C116" s="123">
        <v>58</v>
      </c>
      <c r="D116" s="49">
        <v>2025</v>
      </c>
      <c r="E116" s="49" t="s">
        <v>12</v>
      </c>
      <c r="F116" s="109" t="s">
        <v>241</v>
      </c>
      <c r="G116" s="49">
        <v>1</v>
      </c>
      <c r="H116" s="49" t="s">
        <v>6</v>
      </c>
      <c r="I116" s="50">
        <v>510</v>
      </c>
      <c r="J116" s="51" t="s">
        <v>0</v>
      </c>
      <c r="K116" s="52">
        <v>2710</v>
      </c>
      <c r="L116" s="52">
        <f t="shared" si="15"/>
        <v>1411676.94</v>
      </c>
      <c r="M116" s="52">
        <f t="shared" si="16"/>
        <v>1382100</v>
      </c>
      <c r="N116" s="52">
        <f t="shared" si="17"/>
        <v>29576.940000000002</v>
      </c>
      <c r="O116" s="52">
        <v>0</v>
      </c>
    </row>
    <row r="117" spans="1:19" ht="15" customHeight="1" x14ac:dyDescent="0.25">
      <c r="A117" s="54">
        <v>5014</v>
      </c>
      <c r="B117" s="54">
        <v>48586</v>
      </c>
      <c r="C117" s="123">
        <f>IF(A116&lt;&gt;A117, C116+1, C116)</f>
        <v>58</v>
      </c>
      <c r="D117" s="49">
        <v>2025</v>
      </c>
      <c r="E117" s="49" t="s">
        <v>12</v>
      </c>
      <c r="F117" s="109" t="s">
        <v>241</v>
      </c>
      <c r="G117" s="49">
        <v>1</v>
      </c>
      <c r="H117" s="49" t="s">
        <v>11</v>
      </c>
      <c r="I117" s="50">
        <v>510</v>
      </c>
      <c r="J117" s="51" t="s">
        <v>0</v>
      </c>
      <c r="K117" s="52">
        <v>2710</v>
      </c>
      <c r="L117" s="52">
        <f t="shared" ref="L117:L180" si="22">M117+N117+O117</f>
        <v>1411676.94</v>
      </c>
      <c r="M117" s="52">
        <f t="shared" ref="M117:M180" si="23">I117*K117</f>
        <v>1382100</v>
      </c>
      <c r="N117" s="52">
        <f t="shared" ref="N117:N180" si="24">M117*2.14%</f>
        <v>29576.940000000002</v>
      </c>
      <c r="O117" s="52">
        <v>0</v>
      </c>
    </row>
    <row r="118" spans="1:19" ht="15" customHeight="1" x14ac:dyDescent="0.25">
      <c r="A118" s="54">
        <v>5014</v>
      </c>
      <c r="B118" s="54">
        <v>48589</v>
      </c>
      <c r="C118" s="123">
        <f>IF(A117&lt;&gt;A118, C117+1, C117)</f>
        <v>58</v>
      </c>
      <c r="D118" s="49">
        <v>2025</v>
      </c>
      <c r="E118" s="49" t="s">
        <v>12</v>
      </c>
      <c r="F118" s="109" t="s">
        <v>241</v>
      </c>
      <c r="G118" s="49">
        <v>1</v>
      </c>
      <c r="H118" s="49" t="s">
        <v>5</v>
      </c>
      <c r="I118" s="50">
        <v>712.3</v>
      </c>
      <c r="J118" s="51" t="s">
        <v>4</v>
      </c>
      <c r="K118" s="52">
        <v>5391</v>
      </c>
      <c r="L118" s="52">
        <f t="shared" si="22"/>
        <v>3922185.49902</v>
      </c>
      <c r="M118" s="52">
        <f t="shared" si="23"/>
        <v>3840009.3</v>
      </c>
      <c r="N118" s="52">
        <f t="shared" si="24"/>
        <v>82176.19902</v>
      </c>
      <c r="O118" s="52">
        <v>0</v>
      </c>
    </row>
    <row r="119" spans="1:19" s="105" customFormat="1" ht="15" customHeight="1" x14ac:dyDescent="0.25">
      <c r="A119" s="54">
        <v>5847</v>
      </c>
      <c r="B119" s="49">
        <v>48534</v>
      </c>
      <c r="C119" s="123">
        <v>59</v>
      </c>
      <c r="D119" s="49">
        <v>2025</v>
      </c>
      <c r="E119" s="49" t="s">
        <v>12</v>
      </c>
      <c r="F119" s="109" t="s">
        <v>242</v>
      </c>
      <c r="G119" s="49">
        <v>1</v>
      </c>
      <c r="H119" s="49" t="s">
        <v>7</v>
      </c>
      <c r="I119" s="50">
        <v>1608</v>
      </c>
      <c r="J119" s="51" t="s">
        <v>4</v>
      </c>
      <c r="K119" s="52">
        <v>5084</v>
      </c>
      <c r="L119" s="52">
        <f t="shared" si="22"/>
        <v>8350018.5407999996</v>
      </c>
      <c r="M119" s="52">
        <f t="shared" si="23"/>
        <v>8175072</v>
      </c>
      <c r="N119" s="52">
        <f t="shared" si="24"/>
        <v>174946.54080000002</v>
      </c>
      <c r="O119" s="52">
        <v>0</v>
      </c>
      <c r="P119" s="32"/>
      <c r="Q119" s="32"/>
      <c r="R119" s="32"/>
      <c r="S119" s="32"/>
    </row>
    <row r="120" spans="1:19" ht="15" customHeight="1" x14ac:dyDescent="0.25">
      <c r="A120" s="49">
        <v>5017</v>
      </c>
      <c r="B120" s="49">
        <v>48635</v>
      </c>
      <c r="C120" s="123">
        <v>60</v>
      </c>
      <c r="D120" s="49">
        <v>2025</v>
      </c>
      <c r="E120" s="49" t="s">
        <v>12</v>
      </c>
      <c r="F120" s="109" t="s">
        <v>19</v>
      </c>
      <c r="G120" s="49">
        <v>1</v>
      </c>
      <c r="H120" s="49" t="s">
        <v>183</v>
      </c>
      <c r="I120" s="50">
        <v>130</v>
      </c>
      <c r="J120" s="51" t="s">
        <v>0</v>
      </c>
      <c r="K120" s="50">
        <v>3576</v>
      </c>
      <c r="L120" s="52">
        <f t="shared" si="22"/>
        <v>474828.43200000003</v>
      </c>
      <c r="M120" s="52">
        <f t="shared" si="23"/>
        <v>464880</v>
      </c>
      <c r="N120" s="52">
        <f t="shared" si="24"/>
        <v>9948.4320000000007</v>
      </c>
      <c r="O120" s="52">
        <v>0</v>
      </c>
    </row>
    <row r="121" spans="1:19" ht="15" customHeight="1" x14ac:dyDescent="0.25">
      <c r="A121" s="49">
        <v>5022</v>
      </c>
      <c r="B121" s="49">
        <v>48701</v>
      </c>
      <c r="C121" s="123">
        <v>61</v>
      </c>
      <c r="D121" s="49">
        <v>2025</v>
      </c>
      <c r="E121" s="49" t="s">
        <v>12</v>
      </c>
      <c r="F121" s="109" t="s">
        <v>20</v>
      </c>
      <c r="G121" s="49">
        <v>1</v>
      </c>
      <c r="H121" s="49" t="s">
        <v>183</v>
      </c>
      <c r="I121" s="50">
        <v>203</v>
      </c>
      <c r="J121" s="51" t="s">
        <v>0</v>
      </c>
      <c r="K121" s="50">
        <v>3576</v>
      </c>
      <c r="L121" s="52">
        <f t="shared" si="22"/>
        <v>741462.85919999995</v>
      </c>
      <c r="M121" s="52">
        <f t="shared" si="23"/>
        <v>725928</v>
      </c>
      <c r="N121" s="52">
        <f t="shared" si="24"/>
        <v>15534.859200000003</v>
      </c>
      <c r="O121" s="52">
        <v>0</v>
      </c>
    </row>
    <row r="122" spans="1:19" ht="15" customHeight="1" x14ac:dyDescent="0.25">
      <c r="A122" s="49">
        <v>5022</v>
      </c>
      <c r="B122" s="49">
        <v>48702</v>
      </c>
      <c r="C122" s="123">
        <f t="shared" si="21"/>
        <v>61</v>
      </c>
      <c r="D122" s="49">
        <v>2025</v>
      </c>
      <c r="E122" s="49" t="s">
        <v>12</v>
      </c>
      <c r="F122" s="109" t="s">
        <v>20</v>
      </c>
      <c r="G122" s="49">
        <v>1</v>
      </c>
      <c r="H122" s="49" t="s">
        <v>9</v>
      </c>
      <c r="I122" s="50">
        <v>95</v>
      </c>
      <c r="J122" s="51" t="s">
        <v>0</v>
      </c>
      <c r="K122" s="52">
        <v>1773</v>
      </c>
      <c r="L122" s="52">
        <f t="shared" si="22"/>
        <v>172039.50899999999</v>
      </c>
      <c r="M122" s="52">
        <f t="shared" si="23"/>
        <v>168435</v>
      </c>
      <c r="N122" s="52">
        <f t="shared" si="24"/>
        <v>3604.5090000000005</v>
      </c>
      <c r="O122" s="52">
        <v>0</v>
      </c>
    </row>
    <row r="123" spans="1:19" ht="15" customHeight="1" x14ac:dyDescent="0.25">
      <c r="A123" s="49">
        <v>5023</v>
      </c>
      <c r="B123" s="49">
        <v>48713</v>
      </c>
      <c r="C123" s="123">
        <v>62</v>
      </c>
      <c r="D123" s="49">
        <v>2025</v>
      </c>
      <c r="E123" s="49" t="s">
        <v>12</v>
      </c>
      <c r="F123" s="109" t="s">
        <v>21</v>
      </c>
      <c r="G123" s="49">
        <v>1</v>
      </c>
      <c r="H123" s="49" t="s">
        <v>2</v>
      </c>
      <c r="I123" s="50">
        <v>765</v>
      </c>
      <c r="J123" s="51" t="s">
        <v>0</v>
      </c>
      <c r="K123" s="52">
        <v>3127</v>
      </c>
      <c r="L123" s="52">
        <f t="shared" si="22"/>
        <v>2443347.1170000001</v>
      </c>
      <c r="M123" s="52">
        <f t="shared" si="23"/>
        <v>2392155</v>
      </c>
      <c r="N123" s="52">
        <f t="shared" si="24"/>
        <v>51192.117000000006</v>
      </c>
      <c r="O123" s="52">
        <v>0</v>
      </c>
    </row>
    <row r="124" spans="1:19" ht="32.25" customHeight="1" x14ac:dyDescent="0.25">
      <c r="A124" s="49">
        <v>5023</v>
      </c>
      <c r="B124" s="49">
        <v>48713</v>
      </c>
      <c r="C124" s="49">
        <v>62</v>
      </c>
      <c r="D124" s="49">
        <v>2025</v>
      </c>
      <c r="E124" s="49" t="s">
        <v>12</v>
      </c>
      <c r="F124" s="109" t="s">
        <v>21</v>
      </c>
      <c r="G124" s="49">
        <v>1</v>
      </c>
      <c r="H124" s="120" t="s">
        <v>254</v>
      </c>
      <c r="I124" s="50">
        <v>665</v>
      </c>
      <c r="J124" s="51" t="s">
        <v>4</v>
      </c>
      <c r="K124" s="122">
        <v>8801</v>
      </c>
      <c r="L124" s="52">
        <f t="shared" si="22"/>
        <v>5977912.0310000004</v>
      </c>
      <c r="M124" s="52">
        <f t="shared" si="23"/>
        <v>5852665</v>
      </c>
      <c r="N124" s="52">
        <f t="shared" si="24"/>
        <v>125247.03100000002</v>
      </c>
      <c r="O124" s="52">
        <v>0</v>
      </c>
    </row>
    <row r="125" spans="1:19" ht="15" customHeight="1" x14ac:dyDescent="0.25">
      <c r="A125" s="49">
        <v>5025</v>
      </c>
      <c r="B125" s="49">
        <v>48749</v>
      </c>
      <c r="C125" s="123">
        <v>63</v>
      </c>
      <c r="D125" s="49">
        <v>2025</v>
      </c>
      <c r="E125" s="49" t="s">
        <v>12</v>
      </c>
      <c r="F125" s="109" t="s">
        <v>22</v>
      </c>
      <c r="G125" s="49">
        <v>1</v>
      </c>
      <c r="H125" s="49" t="s">
        <v>3</v>
      </c>
      <c r="I125" s="50">
        <v>800</v>
      </c>
      <c r="J125" s="51" t="s">
        <v>4</v>
      </c>
      <c r="K125" s="52">
        <v>4186</v>
      </c>
      <c r="L125" s="52">
        <f t="shared" si="22"/>
        <v>3420464.32</v>
      </c>
      <c r="M125" s="52">
        <f t="shared" si="23"/>
        <v>3348800</v>
      </c>
      <c r="N125" s="52">
        <f t="shared" si="24"/>
        <v>71664.320000000007</v>
      </c>
      <c r="O125" s="52">
        <v>0</v>
      </c>
    </row>
    <row r="126" spans="1:19" ht="15" customHeight="1" x14ac:dyDescent="0.25">
      <c r="A126" s="49">
        <v>9391</v>
      </c>
      <c r="B126" s="49">
        <v>83250</v>
      </c>
      <c r="C126" s="123">
        <f t="shared" ref="C126:C143" si="25">IF(A125&lt;&gt;A126, C125+1, C125)</f>
        <v>64</v>
      </c>
      <c r="D126" s="49">
        <v>2025</v>
      </c>
      <c r="E126" s="49" t="s">
        <v>12</v>
      </c>
      <c r="F126" s="109" t="s">
        <v>43</v>
      </c>
      <c r="G126" s="49">
        <v>1</v>
      </c>
      <c r="H126" s="49" t="s">
        <v>9</v>
      </c>
      <c r="I126" s="50">
        <v>95</v>
      </c>
      <c r="J126" s="51" t="s">
        <v>0</v>
      </c>
      <c r="K126" s="52">
        <v>1773</v>
      </c>
      <c r="L126" s="52">
        <f t="shared" si="22"/>
        <v>172039.50899999999</v>
      </c>
      <c r="M126" s="52">
        <f t="shared" si="23"/>
        <v>168435</v>
      </c>
      <c r="N126" s="52">
        <f t="shared" si="24"/>
        <v>3604.5090000000005</v>
      </c>
      <c r="O126" s="52">
        <v>0</v>
      </c>
    </row>
    <row r="127" spans="1:19" ht="15" customHeight="1" x14ac:dyDescent="0.25">
      <c r="A127" s="49">
        <v>9391</v>
      </c>
      <c r="B127" s="49">
        <v>83250</v>
      </c>
      <c r="C127" s="123">
        <f t="shared" si="25"/>
        <v>64</v>
      </c>
      <c r="D127" s="49">
        <v>2025</v>
      </c>
      <c r="E127" s="49" t="s">
        <v>12</v>
      </c>
      <c r="F127" s="109" t="s">
        <v>43</v>
      </c>
      <c r="G127" s="49">
        <v>1</v>
      </c>
      <c r="H127" s="49" t="s">
        <v>2</v>
      </c>
      <c r="I127" s="50">
        <v>864</v>
      </c>
      <c r="J127" s="51" t="s">
        <v>0</v>
      </c>
      <c r="K127" s="52">
        <v>3127</v>
      </c>
      <c r="L127" s="52">
        <f t="shared" si="22"/>
        <v>2759544.9791999999</v>
      </c>
      <c r="M127" s="52">
        <f t="shared" si="23"/>
        <v>2701728</v>
      </c>
      <c r="N127" s="52">
        <f t="shared" si="24"/>
        <v>57816.979200000009</v>
      </c>
      <c r="O127" s="52">
        <v>0</v>
      </c>
    </row>
    <row r="128" spans="1:19" ht="15" customHeight="1" x14ac:dyDescent="0.25">
      <c r="A128" s="49">
        <v>9391</v>
      </c>
      <c r="B128" s="49">
        <v>83249</v>
      </c>
      <c r="C128" s="123">
        <f t="shared" si="25"/>
        <v>64</v>
      </c>
      <c r="D128" s="49">
        <v>2025</v>
      </c>
      <c r="E128" s="49" t="s">
        <v>12</v>
      </c>
      <c r="F128" s="109" t="s">
        <v>43</v>
      </c>
      <c r="G128" s="49">
        <v>1</v>
      </c>
      <c r="H128" s="49" t="s">
        <v>183</v>
      </c>
      <c r="I128" s="50">
        <v>208</v>
      </c>
      <c r="J128" s="51" t="s">
        <v>0</v>
      </c>
      <c r="K128" s="50">
        <v>3576</v>
      </c>
      <c r="L128" s="52">
        <f t="shared" si="22"/>
        <v>759725.49120000005</v>
      </c>
      <c r="M128" s="52">
        <f t="shared" si="23"/>
        <v>743808</v>
      </c>
      <c r="N128" s="52">
        <f t="shared" si="24"/>
        <v>15917.491200000002</v>
      </c>
      <c r="O128" s="52">
        <v>0</v>
      </c>
    </row>
    <row r="129" spans="1:17" ht="15" customHeight="1" x14ac:dyDescent="0.25">
      <c r="A129" s="49">
        <v>5028</v>
      </c>
      <c r="B129" s="49">
        <v>48779</v>
      </c>
      <c r="C129" s="123">
        <v>65</v>
      </c>
      <c r="D129" s="49">
        <v>2025</v>
      </c>
      <c r="E129" s="49" t="s">
        <v>12</v>
      </c>
      <c r="F129" s="109" t="s">
        <v>23</v>
      </c>
      <c r="G129" s="49">
        <v>1</v>
      </c>
      <c r="H129" s="49" t="s">
        <v>183</v>
      </c>
      <c r="I129" s="50">
        <v>644</v>
      </c>
      <c r="J129" s="51" t="s">
        <v>0</v>
      </c>
      <c r="K129" s="50">
        <v>3576</v>
      </c>
      <c r="L129" s="52">
        <f t="shared" si="22"/>
        <v>2352227.0016000001</v>
      </c>
      <c r="M129" s="52">
        <f t="shared" si="23"/>
        <v>2302944</v>
      </c>
      <c r="N129" s="52">
        <f t="shared" si="24"/>
        <v>49283.001600000003</v>
      </c>
      <c r="O129" s="52">
        <v>0</v>
      </c>
    </row>
    <row r="130" spans="1:17" ht="15" customHeight="1" x14ac:dyDescent="0.25">
      <c r="A130" s="49">
        <v>5028</v>
      </c>
      <c r="B130" s="49">
        <v>48787</v>
      </c>
      <c r="C130" s="123">
        <f>IF(A129&lt;&gt;A130, C129+1, C129)</f>
        <v>65</v>
      </c>
      <c r="D130" s="49">
        <v>2025</v>
      </c>
      <c r="E130" s="49" t="s">
        <v>12</v>
      </c>
      <c r="F130" s="109" t="s">
        <v>23</v>
      </c>
      <c r="G130" s="49">
        <v>1</v>
      </c>
      <c r="H130" s="49" t="s">
        <v>5</v>
      </c>
      <c r="I130" s="50">
        <v>277.8</v>
      </c>
      <c r="J130" s="51" t="s">
        <v>4</v>
      </c>
      <c r="K130" s="52">
        <v>5391</v>
      </c>
      <c r="L130" s="52">
        <f t="shared" si="22"/>
        <v>1529668.86372</v>
      </c>
      <c r="M130" s="52">
        <f t="shared" si="23"/>
        <v>1497619.8</v>
      </c>
      <c r="N130" s="52">
        <f t="shared" si="24"/>
        <v>32049.063720000006</v>
      </c>
      <c r="O130" s="52">
        <v>0</v>
      </c>
    </row>
    <row r="131" spans="1:17" ht="15" customHeight="1" x14ac:dyDescent="0.25">
      <c r="A131" s="49">
        <v>5029</v>
      </c>
      <c r="B131" s="49">
        <v>48798</v>
      </c>
      <c r="C131" s="123">
        <v>66</v>
      </c>
      <c r="D131" s="49">
        <v>2025</v>
      </c>
      <c r="E131" s="49" t="s">
        <v>12</v>
      </c>
      <c r="F131" s="110" t="s">
        <v>103</v>
      </c>
      <c r="G131" s="49">
        <v>1</v>
      </c>
      <c r="H131" s="49" t="s">
        <v>9</v>
      </c>
      <c r="I131" s="50">
        <v>125</v>
      </c>
      <c r="J131" s="51" t="s">
        <v>0</v>
      </c>
      <c r="K131" s="52">
        <v>1773</v>
      </c>
      <c r="L131" s="52">
        <f t="shared" si="22"/>
        <v>226367.77499999999</v>
      </c>
      <c r="M131" s="52">
        <f t="shared" si="23"/>
        <v>221625</v>
      </c>
      <c r="N131" s="52">
        <f t="shared" si="24"/>
        <v>4742.7750000000005</v>
      </c>
      <c r="O131" s="52">
        <v>0</v>
      </c>
    </row>
    <row r="132" spans="1:17" ht="15" customHeight="1" x14ac:dyDescent="0.25">
      <c r="A132" s="49">
        <v>5029</v>
      </c>
      <c r="B132" s="49">
        <v>48802</v>
      </c>
      <c r="C132" s="123">
        <f>IF(A131&lt;&gt;A132, C131+1, C131)</f>
        <v>66</v>
      </c>
      <c r="D132" s="49">
        <v>2025</v>
      </c>
      <c r="E132" s="49" t="s">
        <v>12</v>
      </c>
      <c r="F132" s="110" t="s">
        <v>103</v>
      </c>
      <c r="G132" s="49">
        <v>1</v>
      </c>
      <c r="H132" s="49" t="s">
        <v>10</v>
      </c>
      <c r="I132" s="50">
        <v>523</v>
      </c>
      <c r="J132" s="51" t="s">
        <v>4</v>
      </c>
      <c r="K132" s="52">
        <v>3310</v>
      </c>
      <c r="L132" s="52">
        <f t="shared" si="22"/>
        <v>1768176.182</v>
      </c>
      <c r="M132" s="52">
        <f t="shared" si="23"/>
        <v>1731130</v>
      </c>
      <c r="N132" s="52">
        <f t="shared" si="24"/>
        <v>37046.182000000001</v>
      </c>
      <c r="O132" s="52">
        <v>0</v>
      </c>
    </row>
    <row r="133" spans="1:17" ht="15" customHeight="1" x14ac:dyDescent="0.25">
      <c r="A133" s="49">
        <v>5029</v>
      </c>
      <c r="B133" s="49">
        <v>48797</v>
      </c>
      <c r="C133" s="123">
        <f>IF(A132&lt;&gt;A133, C132+1, C132)</f>
        <v>66</v>
      </c>
      <c r="D133" s="49">
        <v>2025</v>
      </c>
      <c r="E133" s="49" t="s">
        <v>12</v>
      </c>
      <c r="F133" s="110" t="s">
        <v>103</v>
      </c>
      <c r="G133" s="49">
        <v>1</v>
      </c>
      <c r="H133" s="49" t="s">
        <v>183</v>
      </c>
      <c r="I133" s="50">
        <v>355</v>
      </c>
      <c r="J133" s="51" t="s">
        <v>0</v>
      </c>
      <c r="K133" s="50">
        <v>3576</v>
      </c>
      <c r="L133" s="52">
        <f t="shared" si="22"/>
        <v>1296646.872</v>
      </c>
      <c r="M133" s="52">
        <f t="shared" si="23"/>
        <v>1269480</v>
      </c>
      <c r="N133" s="52">
        <f t="shared" si="24"/>
        <v>27166.872000000003</v>
      </c>
      <c r="O133" s="52">
        <v>0</v>
      </c>
    </row>
    <row r="134" spans="1:17" ht="15" customHeight="1" x14ac:dyDescent="0.25">
      <c r="A134" s="49">
        <v>5031</v>
      </c>
      <c r="B134" s="49">
        <v>48823</v>
      </c>
      <c r="C134" s="123">
        <v>67</v>
      </c>
      <c r="D134" s="49">
        <v>2025</v>
      </c>
      <c r="E134" s="49" t="s">
        <v>12</v>
      </c>
      <c r="F134" s="109" t="s">
        <v>24</v>
      </c>
      <c r="G134" s="49">
        <v>1</v>
      </c>
      <c r="H134" s="49" t="s">
        <v>9</v>
      </c>
      <c r="I134" s="50">
        <v>175</v>
      </c>
      <c r="J134" s="51" t="s">
        <v>0</v>
      </c>
      <c r="K134" s="52">
        <v>1773</v>
      </c>
      <c r="L134" s="52">
        <f t="shared" si="22"/>
        <v>316914.88500000001</v>
      </c>
      <c r="M134" s="52">
        <f t="shared" si="23"/>
        <v>310275</v>
      </c>
      <c r="N134" s="52">
        <f t="shared" si="24"/>
        <v>6639.8850000000011</v>
      </c>
      <c r="O134" s="52">
        <v>0</v>
      </c>
    </row>
    <row r="135" spans="1:17" ht="15" customHeight="1" x14ac:dyDescent="0.25">
      <c r="A135" s="49">
        <v>5031</v>
      </c>
      <c r="B135" s="49">
        <v>48822</v>
      </c>
      <c r="C135" s="123">
        <f>IF(A134&lt;&gt;A135, C134+1, C134)</f>
        <v>67</v>
      </c>
      <c r="D135" s="49">
        <v>2025</v>
      </c>
      <c r="E135" s="49" t="s">
        <v>12</v>
      </c>
      <c r="F135" s="109" t="s">
        <v>24</v>
      </c>
      <c r="G135" s="49">
        <v>1</v>
      </c>
      <c r="H135" s="49" t="s">
        <v>183</v>
      </c>
      <c r="I135" s="50">
        <v>422</v>
      </c>
      <c r="J135" s="51" t="s">
        <v>0</v>
      </c>
      <c r="K135" s="50">
        <v>3576</v>
      </c>
      <c r="L135" s="52">
        <f t="shared" si="22"/>
        <v>1541366.1407999999</v>
      </c>
      <c r="M135" s="52">
        <f t="shared" si="23"/>
        <v>1509072</v>
      </c>
      <c r="N135" s="52">
        <f t="shared" si="24"/>
        <v>32294.140800000005</v>
      </c>
      <c r="O135" s="52">
        <v>0</v>
      </c>
    </row>
    <row r="136" spans="1:17" ht="15" customHeight="1" x14ac:dyDescent="0.25">
      <c r="A136" s="49">
        <v>5031</v>
      </c>
      <c r="B136" s="49">
        <v>48817</v>
      </c>
      <c r="C136" s="123">
        <f>IF(A135&lt;&gt;A136, C135+1, C135)</f>
        <v>67</v>
      </c>
      <c r="D136" s="49">
        <v>2025</v>
      </c>
      <c r="E136" s="49" t="s">
        <v>12</v>
      </c>
      <c r="F136" s="109" t="s">
        <v>24</v>
      </c>
      <c r="G136" s="49">
        <v>1</v>
      </c>
      <c r="H136" s="49" t="s">
        <v>10</v>
      </c>
      <c r="I136" s="50">
        <v>860.2</v>
      </c>
      <c r="J136" s="51" t="s">
        <v>4</v>
      </c>
      <c r="K136" s="52">
        <v>3310</v>
      </c>
      <c r="L136" s="52">
        <f t="shared" si="22"/>
        <v>2908193.4068</v>
      </c>
      <c r="M136" s="52">
        <f t="shared" si="23"/>
        <v>2847262</v>
      </c>
      <c r="N136" s="52">
        <f t="shared" si="24"/>
        <v>60931.406800000004</v>
      </c>
      <c r="O136" s="52">
        <v>0</v>
      </c>
    </row>
    <row r="137" spans="1:17" ht="15" customHeight="1" x14ac:dyDescent="0.25">
      <c r="A137" s="49">
        <v>5032</v>
      </c>
      <c r="B137" s="49">
        <v>48838</v>
      </c>
      <c r="C137" s="123">
        <v>68</v>
      </c>
      <c r="D137" s="49">
        <v>2025</v>
      </c>
      <c r="E137" s="49" t="s">
        <v>12</v>
      </c>
      <c r="F137" s="110" t="s">
        <v>197</v>
      </c>
      <c r="G137" s="49">
        <v>1</v>
      </c>
      <c r="H137" s="49" t="s">
        <v>183</v>
      </c>
      <c r="I137" s="50">
        <v>241</v>
      </c>
      <c r="J137" s="51" t="s">
        <v>0</v>
      </c>
      <c r="K137" s="50">
        <v>3576</v>
      </c>
      <c r="L137" s="52">
        <f t="shared" si="22"/>
        <v>880258.86239999998</v>
      </c>
      <c r="M137" s="52">
        <f t="shared" si="23"/>
        <v>861816</v>
      </c>
      <c r="N137" s="52">
        <f t="shared" si="24"/>
        <v>18442.862400000002</v>
      </c>
      <c r="O137" s="52">
        <v>0</v>
      </c>
    </row>
    <row r="138" spans="1:17" x14ac:dyDescent="0.25">
      <c r="A138" s="49">
        <v>5032</v>
      </c>
      <c r="B138" s="49">
        <v>48832</v>
      </c>
      <c r="C138" s="123">
        <f t="shared" si="25"/>
        <v>68</v>
      </c>
      <c r="D138" s="49">
        <v>2025</v>
      </c>
      <c r="E138" s="49" t="s">
        <v>12</v>
      </c>
      <c r="F138" s="110" t="s">
        <v>197</v>
      </c>
      <c r="G138" s="49">
        <v>1</v>
      </c>
      <c r="H138" s="49" t="s">
        <v>3</v>
      </c>
      <c r="I138" s="50">
        <v>371</v>
      </c>
      <c r="J138" s="51" t="s">
        <v>4</v>
      </c>
      <c r="K138" s="52">
        <v>4186</v>
      </c>
      <c r="L138" s="52">
        <f t="shared" si="22"/>
        <v>1586240.3284</v>
      </c>
      <c r="M138" s="52">
        <f t="shared" si="23"/>
        <v>1553006</v>
      </c>
      <c r="N138" s="52">
        <f t="shared" si="24"/>
        <v>33234.328400000006</v>
      </c>
      <c r="O138" s="52">
        <v>0</v>
      </c>
    </row>
    <row r="139" spans="1:17" ht="15" customHeight="1" x14ac:dyDescent="0.25">
      <c r="A139" s="49">
        <v>5032</v>
      </c>
      <c r="B139" s="49">
        <v>48843</v>
      </c>
      <c r="C139" s="123">
        <f t="shared" si="25"/>
        <v>68</v>
      </c>
      <c r="D139" s="49">
        <v>2025</v>
      </c>
      <c r="E139" s="49" t="s">
        <v>12</v>
      </c>
      <c r="F139" s="110" t="s">
        <v>197</v>
      </c>
      <c r="G139" s="49">
        <v>1</v>
      </c>
      <c r="H139" s="49" t="s">
        <v>184</v>
      </c>
      <c r="I139" s="50">
        <v>1</v>
      </c>
      <c r="J139" s="51" t="s">
        <v>187</v>
      </c>
      <c r="K139" s="52">
        <v>403592</v>
      </c>
      <c r="L139" s="52">
        <f t="shared" si="22"/>
        <v>412228.8688</v>
      </c>
      <c r="M139" s="52">
        <f t="shared" si="23"/>
        <v>403592</v>
      </c>
      <c r="N139" s="52">
        <f t="shared" si="24"/>
        <v>8636.8688000000002</v>
      </c>
      <c r="O139" s="52">
        <v>0</v>
      </c>
    </row>
    <row r="140" spans="1:17" ht="15" customHeight="1" x14ac:dyDescent="0.25">
      <c r="A140" s="49">
        <v>5034</v>
      </c>
      <c r="B140" s="49">
        <v>48857</v>
      </c>
      <c r="C140" s="123">
        <v>69</v>
      </c>
      <c r="D140" s="49">
        <v>2025</v>
      </c>
      <c r="E140" s="49" t="s">
        <v>12</v>
      </c>
      <c r="F140" s="109" t="s">
        <v>25</v>
      </c>
      <c r="G140" s="49">
        <v>1</v>
      </c>
      <c r="H140" s="49" t="s">
        <v>183</v>
      </c>
      <c r="I140" s="50">
        <v>180</v>
      </c>
      <c r="J140" s="51" t="s">
        <v>0</v>
      </c>
      <c r="K140" s="50">
        <v>3576</v>
      </c>
      <c r="L140" s="52">
        <f t="shared" si="22"/>
        <v>657454.75199999998</v>
      </c>
      <c r="M140" s="52">
        <f t="shared" si="23"/>
        <v>643680</v>
      </c>
      <c r="N140" s="52">
        <f t="shared" si="24"/>
        <v>13774.752000000002</v>
      </c>
      <c r="O140" s="52">
        <v>0</v>
      </c>
    </row>
    <row r="141" spans="1:17" ht="15" customHeight="1" x14ac:dyDescent="0.25">
      <c r="A141" s="49">
        <v>5035</v>
      </c>
      <c r="B141" s="49">
        <v>48861</v>
      </c>
      <c r="C141" s="123">
        <v>70</v>
      </c>
      <c r="D141" s="49">
        <v>2025</v>
      </c>
      <c r="E141" s="49" t="s">
        <v>12</v>
      </c>
      <c r="F141" s="109" t="s">
        <v>117</v>
      </c>
      <c r="G141" s="49">
        <v>1</v>
      </c>
      <c r="H141" s="49" t="s">
        <v>2</v>
      </c>
      <c r="I141" s="50">
        <v>765</v>
      </c>
      <c r="J141" s="51" t="s">
        <v>0</v>
      </c>
      <c r="K141" s="52">
        <v>3127</v>
      </c>
      <c r="L141" s="52">
        <f t="shared" si="22"/>
        <v>2443347.1170000001</v>
      </c>
      <c r="M141" s="52">
        <f t="shared" si="23"/>
        <v>2392155</v>
      </c>
      <c r="N141" s="52">
        <f t="shared" si="24"/>
        <v>51192.117000000006</v>
      </c>
      <c r="O141" s="52">
        <v>0</v>
      </c>
    </row>
    <row r="142" spans="1:17" ht="15" customHeight="1" x14ac:dyDescent="0.25">
      <c r="A142" s="49">
        <v>5035</v>
      </c>
      <c r="B142" s="49">
        <v>48862</v>
      </c>
      <c r="C142" s="123">
        <f t="shared" si="25"/>
        <v>70</v>
      </c>
      <c r="D142" s="49">
        <v>2025</v>
      </c>
      <c r="E142" s="49" t="s">
        <v>12</v>
      </c>
      <c r="F142" s="109" t="s">
        <v>117</v>
      </c>
      <c r="G142" s="49">
        <v>1</v>
      </c>
      <c r="H142" s="49" t="s">
        <v>11</v>
      </c>
      <c r="I142" s="50">
        <v>225</v>
      </c>
      <c r="J142" s="51" t="s">
        <v>0</v>
      </c>
      <c r="K142" s="52">
        <v>2710</v>
      </c>
      <c r="L142" s="52">
        <f t="shared" si="22"/>
        <v>622798.65</v>
      </c>
      <c r="M142" s="52">
        <f t="shared" si="23"/>
        <v>609750</v>
      </c>
      <c r="N142" s="52">
        <f t="shared" si="24"/>
        <v>13048.650000000001</v>
      </c>
      <c r="O142" s="52">
        <v>0</v>
      </c>
    </row>
    <row r="143" spans="1:17" ht="15" customHeight="1" x14ac:dyDescent="0.25">
      <c r="A143" s="49">
        <v>5035</v>
      </c>
      <c r="B143" s="49">
        <v>48864</v>
      </c>
      <c r="C143" s="123">
        <f t="shared" si="25"/>
        <v>70</v>
      </c>
      <c r="D143" s="49">
        <v>2025</v>
      </c>
      <c r="E143" s="49" t="s">
        <v>12</v>
      </c>
      <c r="F143" s="109" t="s">
        <v>117</v>
      </c>
      <c r="G143" s="49">
        <v>1</v>
      </c>
      <c r="H143" s="49" t="s">
        <v>10</v>
      </c>
      <c r="I143" s="50">
        <v>540</v>
      </c>
      <c r="J143" s="51" t="s">
        <v>4</v>
      </c>
      <c r="K143" s="52">
        <v>3310</v>
      </c>
      <c r="L143" s="52">
        <f t="shared" si="22"/>
        <v>1825650.36</v>
      </c>
      <c r="M143" s="52">
        <f t="shared" si="23"/>
        <v>1787400</v>
      </c>
      <c r="N143" s="52">
        <f t="shared" si="24"/>
        <v>38250.36</v>
      </c>
      <c r="O143" s="52">
        <v>0</v>
      </c>
    </row>
    <row r="144" spans="1:17" s="105" customFormat="1" ht="15" customHeight="1" x14ac:dyDescent="0.25">
      <c r="A144" s="49">
        <v>5035</v>
      </c>
      <c r="B144" s="49">
        <v>48860</v>
      </c>
      <c r="C144" s="123">
        <v>70</v>
      </c>
      <c r="D144" s="49">
        <v>2025</v>
      </c>
      <c r="E144" s="49" t="s">
        <v>12</v>
      </c>
      <c r="F144" s="109" t="s">
        <v>117</v>
      </c>
      <c r="G144" s="49">
        <v>1</v>
      </c>
      <c r="H144" s="49" t="s">
        <v>1</v>
      </c>
      <c r="I144" s="50">
        <v>190</v>
      </c>
      <c r="J144" s="51" t="s">
        <v>0</v>
      </c>
      <c r="K144" s="52">
        <v>3100</v>
      </c>
      <c r="L144" s="52">
        <f t="shared" si="22"/>
        <v>601604.6</v>
      </c>
      <c r="M144" s="52">
        <f t="shared" si="23"/>
        <v>589000</v>
      </c>
      <c r="N144" s="52">
        <f t="shared" si="24"/>
        <v>12604.600000000002</v>
      </c>
      <c r="O144" s="52">
        <v>0</v>
      </c>
      <c r="P144" s="32"/>
      <c r="Q144" s="32"/>
    </row>
    <row r="145" spans="1:17" s="105" customFormat="1" ht="15" customHeight="1" x14ac:dyDescent="0.25">
      <c r="A145" s="49">
        <v>5035</v>
      </c>
      <c r="B145" s="49">
        <v>48865</v>
      </c>
      <c r="C145" s="123">
        <f>IF(A144&lt;&gt;A145, C144+1, C144)</f>
        <v>70</v>
      </c>
      <c r="D145" s="49">
        <v>2025</v>
      </c>
      <c r="E145" s="49" t="s">
        <v>12</v>
      </c>
      <c r="F145" s="109" t="s">
        <v>117</v>
      </c>
      <c r="G145" s="49">
        <v>1</v>
      </c>
      <c r="H145" s="49" t="s">
        <v>3</v>
      </c>
      <c r="I145" s="50">
        <v>300</v>
      </c>
      <c r="J145" s="51" t="s">
        <v>4</v>
      </c>
      <c r="K145" s="52">
        <v>4186</v>
      </c>
      <c r="L145" s="52">
        <f t="shared" si="22"/>
        <v>1282674.1200000001</v>
      </c>
      <c r="M145" s="52">
        <f t="shared" si="23"/>
        <v>1255800</v>
      </c>
      <c r="N145" s="52">
        <f t="shared" si="24"/>
        <v>26874.120000000003</v>
      </c>
      <c r="O145" s="52">
        <v>0</v>
      </c>
      <c r="P145" s="32"/>
      <c r="Q145" s="32"/>
    </row>
    <row r="146" spans="1:17" s="105" customFormat="1" ht="15" customHeight="1" x14ac:dyDescent="0.25">
      <c r="A146" s="49">
        <v>5035</v>
      </c>
      <c r="B146" s="49">
        <v>48871</v>
      </c>
      <c r="C146" s="123">
        <f>IF(A145&lt;&gt;A146, C145+1, C145)</f>
        <v>70</v>
      </c>
      <c r="D146" s="49">
        <v>2025</v>
      </c>
      <c r="E146" s="49" t="s">
        <v>12</v>
      </c>
      <c r="F146" s="109" t="s">
        <v>117</v>
      </c>
      <c r="G146" s="49">
        <v>1</v>
      </c>
      <c r="H146" s="49" t="s">
        <v>9</v>
      </c>
      <c r="I146" s="50">
        <v>150</v>
      </c>
      <c r="J146" s="51" t="s">
        <v>0</v>
      </c>
      <c r="K146" s="52">
        <v>1773</v>
      </c>
      <c r="L146" s="52">
        <f t="shared" si="22"/>
        <v>271641.33</v>
      </c>
      <c r="M146" s="52">
        <f t="shared" si="23"/>
        <v>265950</v>
      </c>
      <c r="N146" s="52">
        <f t="shared" si="24"/>
        <v>5691.3300000000008</v>
      </c>
      <c r="O146" s="52">
        <v>0</v>
      </c>
      <c r="P146" s="32"/>
      <c r="Q146" s="32"/>
    </row>
    <row r="147" spans="1:17" ht="15" customHeight="1" x14ac:dyDescent="0.25">
      <c r="A147" s="49">
        <v>5036</v>
      </c>
      <c r="B147" s="49">
        <v>48883</v>
      </c>
      <c r="C147" s="123">
        <v>71</v>
      </c>
      <c r="D147" s="49">
        <v>2025</v>
      </c>
      <c r="E147" s="49" t="s">
        <v>12</v>
      </c>
      <c r="F147" s="109" t="s">
        <v>26</v>
      </c>
      <c r="G147" s="49">
        <v>1</v>
      </c>
      <c r="H147" s="49" t="s">
        <v>9</v>
      </c>
      <c r="I147" s="50">
        <v>175</v>
      </c>
      <c r="J147" s="51" t="s">
        <v>0</v>
      </c>
      <c r="K147" s="52">
        <v>1773</v>
      </c>
      <c r="L147" s="52">
        <f t="shared" si="22"/>
        <v>316914.88500000001</v>
      </c>
      <c r="M147" s="52">
        <f t="shared" si="23"/>
        <v>310275</v>
      </c>
      <c r="N147" s="52">
        <f t="shared" si="24"/>
        <v>6639.8850000000011</v>
      </c>
      <c r="O147" s="52">
        <v>0</v>
      </c>
    </row>
    <row r="148" spans="1:17" ht="15" customHeight="1" x14ac:dyDescent="0.25">
      <c r="A148" s="49">
        <v>5036</v>
      </c>
      <c r="B148" s="49">
        <v>48882</v>
      </c>
      <c r="C148" s="123">
        <f>IF(A147&lt;&gt;A148, C147+1, C147)</f>
        <v>71</v>
      </c>
      <c r="D148" s="49">
        <v>2025</v>
      </c>
      <c r="E148" s="49" t="s">
        <v>12</v>
      </c>
      <c r="F148" s="109" t="s">
        <v>26</v>
      </c>
      <c r="G148" s="49">
        <v>1</v>
      </c>
      <c r="H148" s="49" t="s">
        <v>183</v>
      </c>
      <c r="I148" s="50">
        <v>181</v>
      </c>
      <c r="J148" s="51" t="s">
        <v>0</v>
      </c>
      <c r="K148" s="50">
        <v>3576</v>
      </c>
      <c r="L148" s="52">
        <f t="shared" si="22"/>
        <v>661107.27839999995</v>
      </c>
      <c r="M148" s="52">
        <f t="shared" si="23"/>
        <v>647256</v>
      </c>
      <c r="N148" s="52">
        <f t="shared" si="24"/>
        <v>13851.278400000001</v>
      </c>
      <c r="O148" s="52">
        <v>0</v>
      </c>
    </row>
    <row r="149" spans="1:17" ht="15" customHeight="1" x14ac:dyDescent="0.25">
      <c r="A149" s="49">
        <v>5036</v>
      </c>
      <c r="B149" s="49">
        <v>48875</v>
      </c>
      <c r="C149" s="123">
        <f>IF(A148&lt;&gt;A149, C148+1, C148)</f>
        <v>71</v>
      </c>
      <c r="D149" s="49">
        <v>2025</v>
      </c>
      <c r="E149" s="49" t="s">
        <v>12</v>
      </c>
      <c r="F149" s="109" t="s">
        <v>26</v>
      </c>
      <c r="G149" s="49">
        <v>1</v>
      </c>
      <c r="H149" s="49" t="s">
        <v>10</v>
      </c>
      <c r="I149" s="57" t="s">
        <v>186</v>
      </c>
      <c r="J149" s="51" t="s">
        <v>4</v>
      </c>
      <c r="K149" s="52">
        <v>3310</v>
      </c>
      <c r="L149" s="52">
        <f t="shared" si="22"/>
        <v>1214057.4894000001</v>
      </c>
      <c r="M149" s="52">
        <f t="shared" si="23"/>
        <v>1188621</v>
      </c>
      <c r="N149" s="52">
        <f t="shared" si="24"/>
        <v>25436.489400000002</v>
      </c>
      <c r="O149" s="52">
        <v>0</v>
      </c>
    </row>
    <row r="150" spans="1:17" s="105" customFormat="1" ht="15" customHeight="1" x14ac:dyDescent="0.25">
      <c r="A150" s="49">
        <v>5037</v>
      </c>
      <c r="B150" s="49">
        <v>48898</v>
      </c>
      <c r="C150" s="123">
        <v>72</v>
      </c>
      <c r="D150" s="49">
        <v>2025</v>
      </c>
      <c r="E150" s="49" t="s">
        <v>12</v>
      </c>
      <c r="F150" s="110" t="s">
        <v>27</v>
      </c>
      <c r="G150" s="49">
        <v>1</v>
      </c>
      <c r="H150" s="49" t="s">
        <v>183</v>
      </c>
      <c r="I150" s="50">
        <v>308</v>
      </c>
      <c r="J150" s="51" t="s">
        <v>0</v>
      </c>
      <c r="K150" s="50">
        <v>3576</v>
      </c>
      <c r="L150" s="52">
        <f t="shared" si="22"/>
        <v>1124978.1311999999</v>
      </c>
      <c r="M150" s="52">
        <f t="shared" si="23"/>
        <v>1101408</v>
      </c>
      <c r="N150" s="52">
        <f t="shared" si="24"/>
        <v>23570.131200000003</v>
      </c>
      <c r="O150" s="52">
        <v>0</v>
      </c>
      <c r="P150" s="32"/>
      <c r="Q150" s="32"/>
    </row>
    <row r="151" spans="1:17" s="105" customFormat="1" ht="15" customHeight="1" x14ac:dyDescent="0.25">
      <c r="A151" s="49">
        <v>5037</v>
      </c>
      <c r="B151" s="49">
        <v>48899</v>
      </c>
      <c r="C151" s="123">
        <f>IF(A150&lt;&gt;A151, C150+1, C150)</f>
        <v>72</v>
      </c>
      <c r="D151" s="49">
        <v>2025</v>
      </c>
      <c r="E151" s="49" t="s">
        <v>12</v>
      </c>
      <c r="F151" s="110" t="s">
        <v>27</v>
      </c>
      <c r="G151" s="49">
        <v>1</v>
      </c>
      <c r="H151" s="49" t="s">
        <v>9</v>
      </c>
      <c r="I151" s="50">
        <v>316</v>
      </c>
      <c r="J151" s="51" t="s">
        <v>0</v>
      </c>
      <c r="K151" s="52">
        <v>1773</v>
      </c>
      <c r="L151" s="52">
        <f t="shared" si="22"/>
        <v>572257.7352</v>
      </c>
      <c r="M151" s="52">
        <f t="shared" si="23"/>
        <v>560268</v>
      </c>
      <c r="N151" s="52">
        <f t="shared" si="24"/>
        <v>11989.735200000001</v>
      </c>
      <c r="O151" s="52">
        <v>0</v>
      </c>
      <c r="P151" s="32"/>
      <c r="Q151" s="32"/>
    </row>
    <row r="152" spans="1:17" s="105" customFormat="1" ht="15" customHeight="1" x14ac:dyDescent="0.25">
      <c r="A152" s="49">
        <v>5037</v>
      </c>
      <c r="B152" s="49">
        <v>48899</v>
      </c>
      <c r="C152" s="123">
        <f>IF(A153&lt;&gt;A152, C153+1, C153)</f>
        <v>72</v>
      </c>
      <c r="D152" s="49">
        <v>2025</v>
      </c>
      <c r="E152" s="49" t="s">
        <v>12</v>
      </c>
      <c r="F152" s="110" t="s">
        <v>27</v>
      </c>
      <c r="G152" s="49">
        <v>1</v>
      </c>
      <c r="H152" s="49" t="s">
        <v>1</v>
      </c>
      <c r="I152" s="50">
        <v>170</v>
      </c>
      <c r="J152" s="51" t="s">
        <v>0</v>
      </c>
      <c r="K152" s="52">
        <v>3100</v>
      </c>
      <c r="L152" s="52">
        <f t="shared" si="22"/>
        <v>538277.80000000005</v>
      </c>
      <c r="M152" s="52">
        <f t="shared" si="23"/>
        <v>527000</v>
      </c>
      <c r="N152" s="52">
        <f t="shared" si="24"/>
        <v>11277.800000000001</v>
      </c>
      <c r="O152" s="52">
        <v>0</v>
      </c>
      <c r="P152" s="32"/>
      <c r="Q152" s="32"/>
    </row>
    <row r="153" spans="1:17" ht="15" customHeight="1" x14ac:dyDescent="0.25">
      <c r="A153" s="49">
        <v>5037</v>
      </c>
      <c r="B153" s="49">
        <v>48899</v>
      </c>
      <c r="C153" s="123">
        <f>IF(A151&lt;&gt;A153, C151+1, C151)</f>
        <v>72</v>
      </c>
      <c r="D153" s="49">
        <v>2025</v>
      </c>
      <c r="E153" s="49" t="s">
        <v>12</v>
      </c>
      <c r="F153" s="110" t="s">
        <v>27</v>
      </c>
      <c r="G153" s="49">
        <v>1</v>
      </c>
      <c r="H153" s="49" t="s">
        <v>2</v>
      </c>
      <c r="I153" s="50">
        <v>750</v>
      </c>
      <c r="J153" s="51" t="s">
        <v>0</v>
      </c>
      <c r="K153" s="52">
        <v>3127</v>
      </c>
      <c r="L153" s="52">
        <f t="shared" si="22"/>
        <v>2395438.35</v>
      </c>
      <c r="M153" s="52">
        <f t="shared" si="23"/>
        <v>2345250</v>
      </c>
      <c r="N153" s="52">
        <f t="shared" si="24"/>
        <v>50188.350000000006</v>
      </c>
      <c r="O153" s="52">
        <v>0</v>
      </c>
    </row>
    <row r="154" spans="1:17" ht="15" customHeight="1" x14ac:dyDescent="0.25">
      <c r="A154" s="49">
        <v>5038</v>
      </c>
      <c r="B154" s="49">
        <v>48912</v>
      </c>
      <c r="C154" s="123">
        <v>73</v>
      </c>
      <c r="D154" s="49">
        <v>2025</v>
      </c>
      <c r="E154" s="49" t="s">
        <v>12</v>
      </c>
      <c r="F154" s="109" t="s">
        <v>198</v>
      </c>
      <c r="G154" s="49">
        <v>1</v>
      </c>
      <c r="H154" s="49" t="s">
        <v>9</v>
      </c>
      <c r="I154" s="50">
        <v>180</v>
      </c>
      <c r="J154" s="51" t="s">
        <v>0</v>
      </c>
      <c r="K154" s="52">
        <v>1773</v>
      </c>
      <c r="L154" s="52">
        <f t="shared" si="22"/>
        <v>325969.59600000002</v>
      </c>
      <c r="M154" s="52">
        <f t="shared" si="23"/>
        <v>319140</v>
      </c>
      <c r="N154" s="52">
        <f t="shared" si="24"/>
        <v>6829.5960000000005</v>
      </c>
      <c r="O154" s="52">
        <v>0</v>
      </c>
    </row>
    <row r="155" spans="1:17" ht="15" customHeight="1" x14ac:dyDescent="0.25">
      <c r="A155" s="49">
        <v>5038</v>
      </c>
      <c r="B155" s="49">
        <v>48910</v>
      </c>
      <c r="C155" s="123">
        <f>IF(A154&lt;&gt;A155, C154+1, C154)</f>
        <v>73</v>
      </c>
      <c r="D155" s="49">
        <v>2025</v>
      </c>
      <c r="E155" s="49" t="s">
        <v>12</v>
      </c>
      <c r="F155" s="109" t="s">
        <v>198</v>
      </c>
      <c r="G155" s="49">
        <v>1</v>
      </c>
      <c r="H155" s="49" t="s">
        <v>183</v>
      </c>
      <c r="I155" s="50">
        <v>102</v>
      </c>
      <c r="J155" s="51" t="s">
        <v>0</v>
      </c>
      <c r="K155" s="50">
        <v>3576</v>
      </c>
      <c r="L155" s="52">
        <f t="shared" si="22"/>
        <v>372557.69280000002</v>
      </c>
      <c r="M155" s="52">
        <f t="shared" si="23"/>
        <v>364752</v>
      </c>
      <c r="N155" s="52">
        <f t="shared" si="24"/>
        <v>7805.6928000000007</v>
      </c>
      <c r="O155" s="52">
        <v>0</v>
      </c>
    </row>
    <row r="156" spans="1:17" ht="15" customHeight="1" x14ac:dyDescent="0.25">
      <c r="A156" s="49">
        <v>5039</v>
      </c>
      <c r="B156" s="49">
        <v>48923</v>
      </c>
      <c r="C156" s="123">
        <v>74</v>
      </c>
      <c r="D156" s="49">
        <v>2025</v>
      </c>
      <c r="E156" s="49" t="s">
        <v>12</v>
      </c>
      <c r="F156" s="109" t="s">
        <v>199</v>
      </c>
      <c r="G156" s="49">
        <v>1</v>
      </c>
      <c r="H156" s="49" t="s">
        <v>183</v>
      </c>
      <c r="I156" s="50">
        <v>200</v>
      </c>
      <c r="J156" s="51" t="s">
        <v>0</v>
      </c>
      <c r="K156" s="50">
        <v>3576</v>
      </c>
      <c r="L156" s="52">
        <f t="shared" si="22"/>
        <v>730505.28</v>
      </c>
      <c r="M156" s="52">
        <f t="shared" si="23"/>
        <v>715200</v>
      </c>
      <c r="N156" s="52">
        <f t="shared" si="24"/>
        <v>15305.280000000002</v>
      </c>
      <c r="O156" s="52">
        <v>0</v>
      </c>
    </row>
    <row r="157" spans="1:17" s="105" customFormat="1" ht="15" customHeight="1" x14ac:dyDescent="0.25">
      <c r="A157" s="49">
        <v>5040</v>
      </c>
      <c r="B157" s="49">
        <v>48929</v>
      </c>
      <c r="C157" s="123">
        <v>75</v>
      </c>
      <c r="D157" s="49">
        <v>2025</v>
      </c>
      <c r="E157" s="49" t="s">
        <v>12</v>
      </c>
      <c r="F157" s="109" t="s">
        <v>137</v>
      </c>
      <c r="G157" s="49">
        <v>1</v>
      </c>
      <c r="H157" s="49" t="s">
        <v>10</v>
      </c>
      <c r="I157" s="50">
        <v>636</v>
      </c>
      <c r="J157" s="51" t="s">
        <v>4</v>
      </c>
      <c r="K157" s="52">
        <v>3310</v>
      </c>
      <c r="L157" s="52">
        <f t="shared" si="22"/>
        <v>2150210.4240000001</v>
      </c>
      <c r="M157" s="52">
        <f t="shared" si="23"/>
        <v>2105160</v>
      </c>
      <c r="N157" s="52">
        <f t="shared" si="24"/>
        <v>45050.424000000006</v>
      </c>
      <c r="O157" s="52">
        <v>0</v>
      </c>
      <c r="P157" s="32"/>
      <c r="Q157" s="32"/>
    </row>
    <row r="158" spans="1:17" s="105" customFormat="1" ht="15" customHeight="1" x14ac:dyDescent="0.25">
      <c r="A158" s="49">
        <v>5040</v>
      </c>
      <c r="B158" s="49">
        <v>48928</v>
      </c>
      <c r="C158" s="123">
        <f t="shared" ref="C158:C163" si="26">IF(A157&lt;&gt;A158, C157+1, C157)</f>
        <v>75</v>
      </c>
      <c r="D158" s="49">
        <v>2025</v>
      </c>
      <c r="E158" s="49" t="s">
        <v>12</v>
      </c>
      <c r="F158" s="109" t="s">
        <v>137</v>
      </c>
      <c r="G158" s="49">
        <v>1</v>
      </c>
      <c r="H158" s="49" t="s">
        <v>11</v>
      </c>
      <c r="I158" s="57" t="s">
        <v>185</v>
      </c>
      <c r="J158" s="51" t="s">
        <v>0</v>
      </c>
      <c r="K158" s="52">
        <v>2710</v>
      </c>
      <c r="L158" s="52">
        <f t="shared" si="22"/>
        <v>830398.2</v>
      </c>
      <c r="M158" s="52">
        <f t="shared" si="23"/>
        <v>813000</v>
      </c>
      <c r="N158" s="52">
        <f t="shared" si="24"/>
        <v>17398.2</v>
      </c>
      <c r="O158" s="52">
        <v>0</v>
      </c>
      <c r="P158" s="32"/>
      <c r="Q158" s="32"/>
    </row>
    <row r="159" spans="1:17" s="105" customFormat="1" ht="15" customHeight="1" x14ac:dyDescent="0.25">
      <c r="A159" s="49">
        <v>5040</v>
      </c>
      <c r="B159" s="49">
        <v>48927</v>
      </c>
      <c r="C159" s="123">
        <f t="shared" si="26"/>
        <v>75</v>
      </c>
      <c r="D159" s="49">
        <v>2025</v>
      </c>
      <c r="E159" s="49" t="s">
        <v>12</v>
      </c>
      <c r="F159" s="109" t="s">
        <v>137</v>
      </c>
      <c r="G159" s="49">
        <v>1</v>
      </c>
      <c r="H159" s="49" t="s">
        <v>2</v>
      </c>
      <c r="I159" s="50">
        <v>1020</v>
      </c>
      <c r="J159" s="51" t="s">
        <v>0</v>
      </c>
      <c r="K159" s="52">
        <v>3127</v>
      </c>
      <c r="L159" s="52">
        <f t="shared" si="22"/>
        <v>3257796.156</v>
      </c>
      <c r="M159" s="52">
        <f t="shared" si="23"/>
        <v>3189540</v>
      </c>
      <c r="N159" s="52">
        <f t="shared" si="24"/>
        <v>68256.156000000003</v>
      </c>
      <c r="O159" s="52">
        <v>0</v>
      </c>
      <c r="P159" s="32"/>
      <c r="Q159" s="32"/>
    </row>
    <row r="160" spans="1:17" s="105" customFormat="1" ht="15" customHeight="1" x14ac:dyDescent="0.25">
      <c r="A160" s="49">
        <v>5040</v>
      </c>
      <c r="B160" s="49">
        <v>48926</v>
      </c>
      <c r="C160" s="123">
        <f t="shared" si="26"/>
        <v>75</v>
      </c>
      <c r="D160" s="49">
        <v>2025</v>
      </c>
      <c r="E160" s="49" t="s">
        <v>12</v>
      </c>
      <c r="F160" s="109" t="s">
        <v>137</v>
      </c>
      <c r="G160" s="49">
        <v>1</v>
      </c>
      <c r="H160" s="49" t="s">
        <v>183</v>
      </c>
      <c r="I160" s="50">
        <v>180</v>
      </c>
      <c r="J160" s="51" t="s">
        <v>0</v>
      </c>
      <c r="K160" s="50">
        <v>3576</v>
      </c>
      <c r="L160" s="52">
        <f t="shared" si="22"/>
        <v>657454.75199999998</v>
      </c>
      <c r="M160" s="52">
        <f t="shared" si="23"/>
        <v>643680</v>
      </c>
      <c r="N160" s="52">
        <f t="shared" si="24"/>
        <v>13774.752000000002</v>
      </c>
      <c r="O160" s="52">
        <v>0</v>
      </c>
      <c r="P160" s="32"/>
      <c r="Q160" s="32"/>
    </row>
    <row r="161" spans="1:17" s="105" customFormat="1" ht="15" customHeight="1" x14ac:dyDescent="0.25">
      <c r="A161" s="49">
        <v>5041</v>
      </c>
      <c r="B161" s="49">
        <v>48949</v>
      </c>
      <c r="C161" s="123">
        <f t="shared" si="26"/>
        <v>76</v>
      </c>
      <c r="D161" s="49">
        <v>2025</v>
      </c>
      <c r="E161" s="49" t="s">
        <v>12</v>
      </c>
      <c r="F161" s="109" t="s">
        <v>28</v>
      </c>
      <c r="G161" s="49">
        <v>1</v>
      </c>
      <c r="H161" s="49" t="s">
        <v>9</v>
      </c>
      <c r="I161" s="50">
        <v>416</v>
      </c>
      <c r="J161" s="51" t="s">
        <v>0</v>
      </c>
      <c r="K161" s="52">
        <v>1773</v>
      </c>
      <c r="L161" s="52">
        <f t="shared" si="22"/>
        <v>753351.95519999997</v>
      </c>
      <c r="M161" s="52">
        <f t="shared" si="23"/>
        <v>737568</v>
      </c>
      <c r="N161" s="52">
        <f t="shared" si="24"/>
        <v>15783.955200000002</v>
      </c>
      <c r="O161" s="52">
        <v>0</v>
      </c>
      <c r="P161" s="32"/>
      <c r="Q161" s="32"/>
    </row>
    <row r="162" spans="1:17" s="105" customFormat="1" ht="15" customHeight="1" x14ac:dyDescent="0.25">
      <c r="A162" s="49">
        <v>5041</v>
      </c>
      <c r="B162" s="49">
        <v>48948</v>
      </c>
      <c r="C162" s="123">
        <f t="shared" si="26"/>
        <v>76</v>
      </c>
      <c r="D162" s="49">
        <v>2025</v>
      </c>
      <c r="E162" s="49" t="s">
        <v>12</v>
      </c>
      <c r="F162" s="109" t="s">
        <v>28</v>
      </c>
      <c r="G162" s="49">
        <v>1</v>
      </c>
      <c r="H162" s="49" t="s">
        <v>183</v>
      </c>
      <c r="I162" s="50">
        <v>420</v>
      </c>
      <c r="J162" s="51" t="s">
        <v>0</v>
      </c>
      <c r="K162" s="50">
        <v>3576</v>
      </c>
      <c r="L162" s="52">
        <f t="shared" si="22"/>
        <v>1534061.088</v>
      </c>
      <c r="M162" s="52">
        <f t="shared" si="23"/>
        <v>1501920</v>
      </c>
      <c r="N162" s="52">
        <f t="shared" si="24"/>
        <v>32141.088000000003</v>
      </c>
      <c r="O162" s="52">
        <v>0</v>
      </c>
      <c r="P162" s="32"/>
      <c r="Q162" s="32"/>
    </row>
    <row r="163" spans="1:17" s="105" customFormat="1" ht="15" customHeight="1" x14ac:dyDescent="0.25">
      <c r="A163" s="49">
        <v>5042</v>
      </c>
      <c r="B163" s="49">
        <v>48959</v>
      </c>
      <c r="C163" s="123">
        <f t="shared" si="26"/>
        <v>77</v>
      </c>
      <c r="D163" s="49">
        <v>2025</v>
      </c>
      <c r="E163" s="49" t="s">
        <v>12</v>
      </c>
      <c r="F163" s="109" t="s">
        <v>188</v>
      </c>
      <c r="G163" s="49">
        <v>1</v>
      </c>
      <c r="H163" s="49" t="s">
        <v>10</v>
      </c>
      <c r="I163" s="50">
        <v>642.70000000000005</v>
      </c>
      <c r="J163" s="51" t="s">
        <v>4</v>
      </c>
      <c r="K163" s="52">
        <v>3310</v>
      </c>
      <c r="L163" s="52">
        <f t="shared" si="22"/>
        <v>2172862.0118</v>
      </c>
      <c r="M163" s="52">
        <f t="shared" si="23"/>
        <v>2127337</v>
      </c>
      <c r="N163" s="52">
        <f t="shared" si="24"/>
        <v>45525.011800000007</v>
      </c>
      <c r="O163" s="52">
        <v>0</v>
      </c>
      <c r="P163" s="32"/>
      <c r="Q163" s="32"/>
    </row>
    <row r="164" spans="1:17" s="105" customFormat="1" ht="15" customHeight="1" x14ac:dyDescent="0.25">
      <c r="A164" s="49">
        <v>5042</v>
      </c>
      <c r="B164" s="49">
        <v>48956</v>
      </c>
      <c r="C164" s="123">
        <f>IF(A170&lt;&gt;A164, C170+1, C170)</f>
        <v>77</v>
      </c>
      <c r="D164" s="49">
        <v>2025</v>
      </c>
      <c r="E164" s="49" t="s">
        <v>12</v>
      </c>
      <c r="F164" s="109" t="s">
        <v>188</v>
      </c>
      <c r="G164" s="49">
        <v>1</v>
      </c>
      <c r="H164" s="49" t="s">
        <v>11</v>
      </c>
      <c r="I164" s="50">
        <v>300</v>
      </c>
      <c r="J164" s="51" t="s">
        <v>4</v>
      </c>
      <c r="K164" s="52">
        <v>2710</v>
      </c>
      <c r="L164" s="52">
        <f t="shared" si="22"/>
        <v>830398.2</v>
      </c>
      <c r="M164" s="52">
        <f t="shared" si="23"/>
        <v>813000</v>
      </c>
      <c r="N164" s="52">
        <f t="shared" si="24"/>
        <v>17398.2</v>
      </c>
      <c r="O164" s="52">
        <v>0</v>
      </c>
      <c r="P164" s="32"/>
      <c r="Q164" s="32"/>
    </row>
    <row r="165" spans="1:17" s="105" customFormat="1" ht="15" customHeight="1" x14ac:dyDescent="0.25">
      <c r="A165" s="49">
        <v>5042</v>
      </c>
      <c r="B165" s="49">
        <v>48955</v>
      </c>
      <c r="C165" s="123">
        <f t="shared" ref="C165:C201" si="27">IF(A164&lt;&gt;A165, C164+1, C164)</f>
        <v>77</v>
      </c>
      <c r="D165" s="49">
        <v>2025</v>
      </c>
      <c r="E165" s="49" t="s">
        <v>12</v>
      </c>
      <c r="F165" s="109" t="s">
        <v>188</v>
      </c>
      <c r="G165" s="49">
        <v>1</v>
      </c>
      <c r="H165" s="49" t="s">
        <v>2</v>
      </c>
      <c r="I165" s="50">
        <v>1015</v>
      </c>
      <c r="J165" s="51" t="s">
        <v>0</v>
      </c>
      <c r="K165" s="52">
        <v>3127</v>
      </c>
      <c r="L165" s="52">
        <f t="shared" si="22"/>
        <v>3241826.5669999998</v>
      </c>
      <c r="M165" s="52">
        <f t="shared" si="23"/>
        <v>3173905</v>
      </c>
      <c r="N165" s="52">
        <f t="shared" si="24"/>
        <v>67921.56700000001</v>
      </c>
      <c r="O165" s="52">
        <v>0</v>
      </c>
      <c r="P165" s="32"/>
      <c r="Q165" s="32"/>
    </row>
    <row r="166" spans="1:17" s="106" customFormat="1" x14ac:dyDescent="0.25">
      <c r="A166" s="49">
        <v>5042</v>
      </c>
      <c r="B166" s="49">
        <v>48953</v>
      </c>
      <c r="C166" s="123">
        <f t="shared" si="27"/>
        <v>77</v>
      </c>
      <c r="D166" s="49">
        <v>2025</v>
      </c>
      <c r="E166" s="49" t="s">
        <v>12</v>
      </c>
      <c r="F166" s="109" t="s">
        <v>188</v>
      </c>
      <c r="G166" s="49">
        <v>1</v>
      </c>
      <c r="H166" s="49" t="s">
        <v>1</v>
      </c>
      <c r="I166" s="50">
        <v>280</v>
      </c>
      <c r="J166" s="51" t="s">
        <v>0</v>
      </c>
      <c r="K166" s="52">
        <v>3100</v>
      </c>
      <c r="L166" s="52">
        <f t="shared" si="22"/>
        <v>886575.2</v>
      </c>
      <c r="M166" s="52">
        <f t="shared" si="23"/>
        <v>868000</v>
      </c>
      <c r="N166" s="52">
        <f t="shared" si="24"/>
        <v>18575.2</v>
      </c>
      <c r="O166" s="52">
        <v>0</v>
      </c>
      <c r="P166" s="53"/>
      <c r="Q166" s="53"/>
    </row>
    <row r="167" spans="1:17" s="106" customFormat="1" ht="15" customHeight="1" x14ac:dyDescent="0.25">
      <c r="A167" s="49">
        <v>5042</v>
      </c>
      <c r="B167" s="49">
        <v>48954</v>
      </c>
      <c r="C167" s="123">
        <f t="shared" si="27"/>
        <v>77</v>
      </c>
      <c r="D167" s="49">
        <v>2025</v>
      </c>
      <c r="E167" s="49" t="s">
        <v>12</v>
      </c>
      <c r="F167" s="109" t="s">
        <v>188</v>
      </c>
      <c r="G167" s="49">
        <v>1</v>
      </c>
      <c r="H167" s="49" t="s">
        <v>183</v>
      </c>
      <c r="I167" s="50">
        <v>175</v>
      </c>
      <c r="J167" s="51" t="s">
        <v>0</v>
      </c>
      <c r="K167" s="50">
        <v>3576</v>
      </c>
      <c r="L167" s="52">
        <f t="shared" si="22"/>
        <v>639192.12</v>
      </c>
      <c r="M167" s="52">
        <f t="shared" si="23"/>
        <v>625800</v>
      </c>
      <c r="N167" s="52">
        <f t="shared" si="24"/>
        <v>13392.12</v>
      </c>
      <c r="O167" s="52">
        <v>0</v>
      </c>
      <c r="P167" s="53"/>
      <c r="Q167" s="53"/>
    </row>
    <row r="168" spans="1:17" s="105" customFormat="1" ht="15" customHeight="1" x14ac:dyDescent="0.25">
      <c r="A168" s="49">
        <v>5042</v>
      </c>
      <c r="B168" s="49">
        <v>48957</v>
      </c>
      <c r="C168" s="123">
        <f t="shared" si="27"/>
        <v>77</v>
      </c>
      <c r="D168" s="49">
        <v>2025</v>
      </c>
      <c r="E168" s="49" t="s">
        <v>12</v>
      </c>
      <c r="F168" s="109" t="s">
        <v>188</v>
      </c>
      <c r="G168" s="49">
        <v>1</v>
      </c>
      <c r="H168" s="49" t="s">
        <v>9</v>
      </c>
      <c r="I168" s="50">
        <v>220</v>
      </c>
      <c r="J168" s="51" t="s">
        <v>0</v>
      </c>
      <c r="K168" s="52">
        <v>1773</v>
      </c>
      <c r="L168" s="52">
        <f t="shared" si="22"/>
        <v>398407.28399999999</v>
      </c>
      <c r="M168" s="52">
        <f t="shared" si="23"/>
        <v>390060</v>
      </c>
      <c r="N168" s="52">
        <f t="shared" si="24"/>
        <v>8347.2840000000015</v>
      </c>
      <c r="O168" s="52">
        <v>0</v>
      </c>
      <c r="P168" s="32"/>
      <c r="Q168" s="32"/>
    </row>
    <row r="169" spans="1:17" s="105" customFormat="1" ht="15" customHeight="1" x14ac:dyDescent="0.25">
      <c r="A169" s="49">
        <v>5042</v>
      </c>
      <c r="B169" s="49">
        <v>48952</v>
      </c>
      <c r="C169" s="123">
        <f t="shared" si="27"/>
        <v>77</v>
      </c>
      <c r="D169" s="49">
        <v>2025</v>
      </c>
      <c r="E169" s="49" t="s">
        <v>12</v>
      </c>
      <c r="F169" s="109" t="s">
        <v>188</v>
      </c>
      <c r="G169" s="49">
        <v>1</v>
      </c>
      <c r="H169" s="49" t="s">
        <v>3</v>
      </c>
      <c r="I169" s="50">
        <v>300</v>
      </c>
      <c r="J169" s="51" t="s">
        <v>4</v>
      </c>
      <c r="K169" s="52">
        <v>4186</v>
      </c>
      <c r="L169" s="52">
        <f t="shared" si="22"/>
        <v>1282674.1200000001</v>
      </c>
      <c r="M169" s="52">
        <f t="shared" si="23"/>
        <v>1255800</v>
      </c>
      <c r="N169" s="52">
        <f t="shared" si="24"/>
        <v>26874.120000000003</v>
      </c>
      <c r="O169" s="52">
        <v>0</v>
      </c>
      <c r="P169" s="32"/>
      <c r="Q169" s="32"/>
    </row>
    <row r="170" spans="1:17" ht="15" customHeight="1" x14ac:dyDescent="0.25">
      <c r="A170" s="49">
        <v>5042</v>
      </c>
      <c r="B170" s="49">
        <v>48958</v>
      </c>
      <c r="C170" s="123">
        <f>IF(A163&lt;&gt;A170, C163+1, C163)</f>
        <v>77</v>
      </c>
      <c r="D170" s="49">
        <v>2025</v>
      </c>
      <c r="E170" s="49" t="s">
        <v>12</v>
      </c>
      <c r="F170" s="109" t="s">
        <v>188</v>
      </c>
      <c r="G170" s="49">
        <v>1</v>
      </c>
      <c r="H170" s="49" t="s">
        <v>7</v>
      </c>
      <c r="I170" s="50">
        <v>856</v>
      </c>
      <c r="J170" s="51" t="s">
        <v>4</v>
      </c>
      <c r="K170" s="52">
        <v>5084</v>
      </c>
      <c r="L170" s="52">
        <f t="shared" si="22"/>
        <v>4445034.7456</v>
      </c>
      <c r="M170" s="52">
        <f t="shared" si="23"/>
        <v>4351904</v>
      </c>
      <c r="N170" s="52">
        <f t="shared" si="24"/>
        <v>93130.745600000009</v>
      </c>
      <c r="O170" s="52">
        <v>0</v>
      </c>
    </row>
    <row r="171" spans="1:17" ht="15" customHeight="1" x14ac:dyDescent="0.25">
      <c r="A171" s="49">
        <v>5043</v>
      </c>
      <c r="B171" s="49">
        <v>48974</v>
      </c>
      <c r="C171" s="123">
        <v>78</v>
      </c>
      <c r="D171" s="49">
        <v>2025</v>
      </c>
      <c r="E171" s="49" t="s">
        <v>12</v>
      </c>
      <c r="F171" s="109" t="s">
        <v>156</v>
      </c>
      <c r="G171" s="49">
        <v>1</v>
      </c>
      <c r="H171" s="49" t="s">
        <v>9</v>
      </c>
      <c r="I171" s="50">
        <v>1058</v>
      </c>
      <c r="J171" s="51" t="s">
        <v>0</v>
      </c>
      <c r="K171" s="52">
        <v>1773</v>
      </c>
      <c r="L171" s="52">
        <f t="shared" si="22"/>
        <v>1915976.8476</v>
      </c>
      <c r="M171" s="52">
        <f t="shared" si="23"/>
        <v>1875834</v>
      </c>
      <c r="N171" s="52">
        <f t="shared" si="24"/>
        <v>40142.847600000001</v>
      </c>
      <c r="O171" s="52">
        <v>0</v>
      </c>
    </row>
    <row r="172" spans="1:17" ht="15" customHeight="1" x14ac:dyDescent="0.25">
      <c r="A172" s="49">
        <v>5043</v>
      </c>
      <c r="B172" s="49">
        <v>48973</v>
      </c>
      <c r="C172" s="123">
        <f t="shared" ref="C172:C173" si="28">IF(A171&lt;&gt;A172, C171+1, C171)</f>
        <v>78</v>
      </c>
      <c r="D172" s="49">
        <v>2025</v>
      </c>
      <c r="E172" s="49" t="s">
        <v>12</v>
      </c>
      <c r="F172" s="109" t="s">
        <v>156</v>
      </c>
      <c r="G172" s="49">
        <v>1</v>
      </c>
      <c r="H172" s="49" t="s">
        <v>183</v>
      </c>
      <c r="I172" s="50">
        <v>155</v>
      </c>
      <c r="J172" s="51" t="s">
        <v>0</v>
      </c>
      <c r="K172" s="50">
        <v>3576</v>
      </c>
      <c r="L172" s="52">
        <f t="shared" si="22"/>
        <v>566141.59199999995</v>
      </c>
      <c r="M172" s="52">
        <f t="shared" si="23"/>
        <v>554280</v>
      </c>
      <c r="N172" s="52">
        <f t="shared" si="24"/>
        <v>11861.592000000001</v>
      </c>
      <c r="O172" s="52">
        <v>0</v>
      </c>
    </row>
    <row r="173" spans="1:17" ht="15" customHeight="1" x14ac:dyDescent="0.25">
      <c r="A173" s="49">
        <v>5043</v>
      </c>
      <c r="B173" s="49">
        <v>48965</v>
      </c>
      <c r="C173" s="123">
        <f t="shared" si="28"/>
        <v>78</v>
      </c>
      <c r="D173" s="49">
        <v>2025</v>
      </c>
      <c r="E173" s="49" t="s">
        <v>12</v>
      </c>
      <c r="F173" s="109" t="s">
        <v>156</v>
      </c>
      <c r="G173" s="49">
        <v>1</v>
      </c>
      <c r="H173" s="49" t="s">
        <v>6</v>
      </c>
      <c r="I173" s="50">
        <v>461</v>
      </c>
      <c r="J173" s="51" t="s">
        <v>0</v>
      </c>
      <c r="K173" s="52">
        <v>2710</v>
      </c>
      <c r="L173" s="52">
        <f t="shared" si="22"/>
        <v>1276045.2339999999</v>
      </c>
      <c r="M173" s="52">
        <f t="shared" si="23"/>
        <v>1249310</v>
      </c>
      <c r="N173" s="52">
        <f t="shared" si="24"/>
        <v>26735.234000000004</v>
      </c>
      <c r="O173" s="52">
        <v>0</v>
      </c>
    </row>
    <row r="174" spans="1:17" ht="15" customHeight="1" x14ac:dyDescent="0.25">
      <c r="A174" s="49">
        <v>5043</v>
      </c>
      <c r="B174" s="49">
        <v>48967</v>
      </c>
      <c r="C174" s="123">
        <f t="shared" ref="C174:C179" si="29">IF(A173&lt;&gt;A174, C173+1, C173)</f>
        <v>78</v>
      </c>
      <c r="D174" s="49">
        <v>2025</v>
      </c>
      <c r="E174" s="49" t="s">
        <v>12</v>
      </c>
      <c r="F174" s="109" t="s">
        <v>156</v>
      </c>
      <c r="G174" s="49">
        <v>1</v>
      </c>
      <c r="H174" s="49" t="s">
        <v>11</v>
      </c>
      <c r="I174" s="50">
        <v>450</v>
      </c>
      <c r="J174" s="51" t="s">
        <v>0</v>
      </c>
      <c r="K174" s="52">
        <v>2710</v>
      </c>
      <c r="L174" s="52">
        <f t="shared" si="22"/>
        <v>1245597.3</v>
      </c>
      <c r="M174" s="52">
        <f t="shared" si="23"/>
        <v>1219500</v>
      </c>
      <c r="N174" s="52">
        <f t="shared" si="24"/>
        <v>26097.300000000003</v>
      </c>
      <c r="O174" s="52">
        <v>0</v>
      </c>
    </row>
    <row r="175" spans="1:17" ht="15" customHeight="1" x14ac:dyDescent="0.25">
      <c r="A175" s="49">
        <v>5043</v>
      </c>
      <c r="B175" s="49">
        <v>48966</v>
      </c>
      <c r="C175" s="123">
        <f t="shared" si="29"/>
        <v>78</v>
      </c>
      <c r="D175" s="49">
        <v>2025</v>
      </c>
      <c r="E175" s="49" t="s">
        <v>12</v>
      </c>
      <c r="F175" s="109" t="s">
        <v>156</v>
      </c>
      <c r="G175" s="49">
        <v>1</v>
      </c>
      <c r="H175" s="49" t="s">
        <v>2</v>
      </c>
      <c r="I175" s="50">
        <v>1058</v>
      </c>
      <c r="J175" s="51" t="s">
        <v>0</v>
      </c>
      <c r="K175" s="52">
        <v>3127</v>
      </c>
      <c r="L175" s="52">
        <f t="shared" si="22"/>
        <v>3379165.0323999999</v>
      </c>
      <c r="M175" s="52">
        <f t="shared" si="23"/>
        <v>3308366</v>
      </c>
      <c r="N175" s="52">
        <f t="shared" si="24"/>
        <v>70799.032400000011</v>
      </c>
      <c r="O175" s="52">
        <v>0</v>
      </c>
    </row>
    <row r="176" spans="1:17" x14ac:dyDescent="0.25">
      <c r="A176" s="49">
        <v>5043</v>
      </c>
      <c r="B176" s="49">
        <v>48968</v>
      </c>
      <c r="C176" s="123">
        <f t="shared" si="29"/>
        <v>78</v>
      </c>
      <c r="D176" s="49">
        <v>2025</v>
      </c>
      <c r="E176" s="49" t="s">
        <v>12</v>
      </c>
      <c r="F176" s="109" t="s">
        <v>156</v>
      </c>
      <c r="G176" s="49">
        <v>1</v>
      </c>
      <c r="H176" s="49" t="s">
        <v>7</v>
      </c>
      <c r="I176" s="50">
        <v>908.5</v>
      </c>
      <c r="J176" s="51" t="s">
        <v>4</v>
      </c>
      <c r="K176" s="52">
        <v>5084</v>
      </c>
      <c r="L176" s="52">
        <f t="shared" si="22"/>
        <v>4717656.6195999999</v>
      </c>
      <c r="M176" s="52">
        <f t="shared" si="23"/>
        <v>4618814</v>
      </c>
      <c r="N176" s="52">
        <f t="shared" si="24"/>
        <v>98842.619600000005</v>
      </c>
      <c r="O176" s="52">
        <v>0</v>
      </c>
    </row>
    <row r="177" spans="1:17" ht="15" customHeight="1" x14ac:dyDescent="0.25">
      <c r="A177" s="49">
        <v>5043</v>
      </c>
      <c r="B177" s="49">
        <v>48964</v>
      </c>
      <c r="C177" s="123">
        <f t="shared" si="29"/>
        <v>78</v>
      </c>
      <c r="D177" s="49">
        <v>2025</v>
      </c>
      <c r="E177" s="49" t="s">
        <v>12</v>
      </c>
      <c r="F177" s="109" t="s">
        <v>156</v>
      </c>
      <c r="G177" s="49">
        <v>1</v>
      </c>
      <c r="H177" s="49" t="s">
        <v>1</v>
      </c>
      <c r="I177" s="50">
        <v>228</v>
      </c>
      <c r="J177" s="51" t="s">
        <v>0</v>
      </c>
      <c r="K177" s="52">
        <v>3100</v>
      </c>
      <c r="L177" s="52">
        <f t="shared" si="22"/>
        <v>721925.52</v>
      </c>
      <c r="M177" s="52">
        <f t="shared" si="23"/>
        <v>706800</v>
      </c>
      <c r="N177" s="52">
        <f t="shared" si="24"/>
        <v>15125.520000000002</v>
      </c>
      <c r="O177" s="52">
        <v>0</v>
      </c>
    </row>
    <row r="178" spans="1:17" ht="15" customHeight="1" x14ac:dyDescent="0.25">
      <c r="A178" s="49">
        <v>5043</v>
      </c>
      <c r="B178" s="49">
        <v>48978</v>
      </c>
      <c r="C178" s="123">
        <f t="shared" si="29"/>
        <v>78</v>
      </c>
      <c r="D178" s="49">
        <v>2025</v>
      </c>
      <c r="E178" s="49" t="s">
        <v>12</v>
      </c>
      <c r="F178" s="109" t="s">
        <v>156</v>
      </c>
      <c r="G178" s="49">
        <v>1</v>
      </c>
      <c r="H178" s="49" t="s">
        <v>3</v>
      </c>
      <c r="I178" s="50">
        <v>300</v>
      </c>
      <c r="J178" s="51" t="s">
        <v>4</v>
      </c>
      <c r="K178" s="52">
        <v>4186</v>
      </c>
      <c r="L178" s="52">
        <f t="shared" si="22"/>
        <v>1282674.1200000001</v>
      </c>
      <c r="M178" s="52">
        <f t="shared" si="23"/>
        <v>1255800</v>
      </c>
      <c r="N178" s="52">
        <f t="shared" si="24"/>
        <v>26874.120000000003</v>
      </c>
      <c r="O178" s="52">
        <v>0</v>
      </c>
    </row>
    <row r="179" spans="1:17" ht="15" customHeight="1" x14ac:dyDescent="0.25">
      <c r="A179" s="49">
        <v>5043</v>
      </c>
      <c r="B179" s="49">
        <v>48977</v>
      </c>
      <c r="C179" s="123">
        <f t="shared" si="29"/>
        <v>78</v>
      </c>
      <c r="D179" s="49">
        <v>2025</v>
      </c>
      <c r="E179" s="49" t="s">
        <v>12</v>
      </c>
      <c r="F179" s="109" t="s">
        <v>156</v>
      </c>
      <c r="G179" s="49">
        <v>1</v>
      </c>
      <c r="H179" s="49" t="s">
        <v>10</v>
      </c>
      <c r="I179" s="50">
        <v>790</v>
      </c>
      <c r="J179" s="51" t="s">
        <v>4</v>
      </c>
      <c r="K179" s="52">
        <v>3310</v>
      </c>
      <c r="L179" s="52">
        <f t="shared" si="22"/>
        <v>2670858.86</v>
      </c>
      <c r="M179" s="52">
        <f t="shared" si="23"/>
        <v>2614900</v>
      </c>
      <c r="N179" s="52">
        <f t="shared" si="24"/>
        <v>55958.860000000008</v>
      </c>
      <c r="O179" s="52">
        <v>0</v>
      </c>
    </row>
    <row r="180" spans="1:17" ht="15" customHeight="1" x14ac:dyDescent="0.25">
      <c r="A180" s="49">
        <v>5047</v>
      </c>
      <c r="B180" s="49">
        <v>49005</v>
      </c>
      <c r="C180" s="123">
        <v>79</v>
      </c>
      <c r="D180" s="49">
        <v>2025</v>
      </c>
      <c r="E180" s="49" t="s">
        <v>12</v>
      </c>
      <c r="F180" s="109" t="s">
        <v>157</v>
      </c>
      <c r="G180" s="49">
        <v>1</v>
      </c>
      <c r="H180" s="49" t="s">
        <v>11</v>
      </c>
      <c r="I180" s="50">
        <v>24</v>
      </c>
      <c r="J180" s="51" t="s">
        <v>0</v>
      </c>
      <c r="K180" s="52">
        <v>2710</v>
      </c>
      <c r="L180" s="52">
        <f t="shared" si="22"/>
        <v>66431.856</v>
      </c>
      <c r="M180" s="52">
        <f t="shared" si="23"/>
        <v>65040</v>
      </c>
      <c r="N180" s="52">
        <f t="shared" si="24"/>
        <v>1391.8560000000002</v>
      </c>
      <c r="O180" s="52">
        <v>0</v>
      </c>
    </row>
    <row r="181" spans="1:17" ht="15" customHeight="1" x14ac:dyDescent="0.25">
      <c r="A181" s="49">
        <v>5047</v>
      </c>
      <c r="B181" s="49">
        <v>49006</v>
      </c>
      <c r="C181" s="123">
        <f>IF(A180&lt;&gt;A181, C180+1, C180)</f>
        <v>79</v>
      </c>
      <c r="D181" s="49">
        <v>2025</v>
      </c>
      <c r="E181" s="49" t="s">
        <v>12</v>
      </c>
      <c r="F181" s="109" t="s">
        <v>157</v>
      </c>
      <c r="G181" s="49">
        <v>1</v>
      </c>
      <c r="H181" s="49" t="s">
        <v>9</v>
      </c>
      <c r="I181" s="50">
        <v>30</v>
      </c>
      <c r="J181" s="51" t="s">
        <v>0</v>
      </c>
      <c r="K181" s="52">
        <v>1773</v>
      </c>
      <c r="L181" s="52">
        <f t="shared" ref="L181:L244" si="30">M181+N181+O181</f>
        <v>54328.266000000003</v>
      </c>
      <c r="M181" s="52">
        <f t="shared" ref="M181:M244" si="31">I181*K181</f>
        <v>53190</v>
      </c>
      <c r="N181" s="52">
        <f t="shared" ref="N181:N244" si="32">M181*2.14%</f>
        <v>1138.2660000000001</v>
      </c>
      <c r="O181" s="52">
        <v>0</v>
      </c>
    </row>
    <row r="182" spans="1:17" ht="15" customHeight="1" x14ac:dyDescent="0.25">
      <c r="A182" s="49">
        <v>5047</v>
      </c>
      <c r="B182" s="49">
        <v>49004</v>
      </c>
      <c r="C182" s="123">
        <f>IF(A181&lt;&gt;A182, C181+1, C181)</f>
        <v>79</v>
      </c>
      <c r="D182" s="49">
        <v>2025</v>
      </c>
      <c r="E182" s="49" t="s">
        <v>12</v>
      </c>
      <c r="F182" s="109" t="s">
        <v>157</v>
      </c>
      <c r="G182" s="49">
        <v>1</v>
      </c>
      <c r="H182" s="49" t="s">
        <v>2</v>
      </c>
      <c r="I182" s="50">
        <v>240</v>
      </c>
      <c r="J182" s="51" t="s">
        <v>0</v>
      </c>
      <c r="K182" s="52">
        <v>3127</v>
      </c>
      <c r="L182" s="52">
        <f t="shared" si="30"/>
        <v>766540.272</v>
      </c>
      <c r="M182" s="52">
        <f t="shared" si="31"/>
        <v>750480</v>
      </c>
      <c r="N182" s="52">
        <f t="shared" si="32"/>
        <v>16060.272000000003</v>
      </c>
      <c r="O182" s="52">
        <v>0</v>
      </c>
    </row>
    <row r="183" spans="1:17" ht="15" customHeight="1" x14ac:dyDescent="0.25">
      <c r="A183" s="49">
        <v>5047</v>
      </c>
      <c r="B183" s="49">
        <v>49003</v>
      </c>
      <c r="C183" s="123">
        <f>IF(A182&lt;&gt;A183, C182+1, C182)</f>
        <v>79</v>
      </c>
      <c r="D183" s="49">
        <v>2025</v>
      </c>
      <c r="E183" s="49" t="s">
        <v>12</v>
      </c>
      <c r="F183" s="109" t="s">
        <v>157</v>
      </c>
      <c r="G183" s="49">
        <v>1</v>
      </c>
      <c r="H183" s="49" t="s">
        <v>1</v>
      </c>
      <c r="I183" s="50">
        <v>27</v>
      </c>
      <c r="J183" s="51" t="s">
        <v>0</v>
      </c>
      <c r="K183" s="52">
        <v>3100</v>
      </c>
      <c r="L183" s="52">
        <f t="shared" si="30"/>
        <v>85491.18</v>
      </c>
      <c r="M183" s="52">
        <f t="shared" si="31"/>
        <v>83700</v>
      </c>
      <c r="N183" s="52">
        <f t="shared" si="32"/>
        <v>1791.1800000000003</v>
      </c>
      <c r="O183" s="52">
        <v>0</v>
      </c>
    </row>
    <row r="184" spans="1:17" ht="15" customHeight="1" x14ac:dyDescent="0.25">
      <c r="A184" s="49">
        <v>5061</v>
      </c>
      <c r="B184" s="49">
        <v>49170</v>
      </c>
      <c r="C184" s="123">
        <f>IF(A183&lt;&gt;A184, C183+1, C183)</f>
        <v>80</v>
      </c>
      <c r="D184" s="49">
        <v>2025</v>
      </c>
      <c r="E184" s="49" t="s">
        <v>12</v>
      </c>
      <c r="F184" s="109" t="s">
        <v>158</v>
      </c>
      <c r="G184" s="49">
        <v>1</v>
      </c>
      <c r="H184" s="49" t="s">
        <v>5</v>
      </c>
      <c r="I184" s="50">
        <v>97.1</v>
      </c>
      <c r="J184" s="51" t="s">
        <v>4</v>
      </c>
      <c r="K184" s="52">
        <v>5391</v>
      </c>
      <c r="L184" s="52">
        <f t="shared" si="30"/>
        <v>534668.27454000001</v>
      </c>
      <c r="M184" s="52">
        <f t="shared" si="31"/>
        <v>523466.1</v>
      </c>
      <c r="N184" s="52">
        <f t="shared" si="32"/>
        <v>11202.17454</v>
      </c>
      <c r="O184" s="52">
        <v>0</v>
      </c>
    </row>
    <row r="185" spans="1:17" s="105" customFormat="1" ht="15" customHeight="1" x14ac:dyDescent="0.25">
      <c r="A185" s="49">
        <v>5052</v>
      </c>
      <c r="B185" s="49">
        <v>49054</v>
      </c>
      <c r="C185" s="123">
        <v>81</v>
      </c>
      <c r="D185" s="49">
        <v>2025</v>
      </c>
      <c r="E185" s="49" t="s">
        <v>12</v>
      </c>
      <c r="F185" s="109" t="s">
        <v>119</v>
      </c>
      <c r="G185" s="49">
        <v>1</v>
      </c>
      <c r="H185" s="49" t="s">
        <v>3</v>
      </c>
      <c r="I185" s="50">
        <v>400</v>
      </c>
      <c r="J185" s="51" t="s">
        <v>4</v>
      </c>
      <c r="K185" s="52">
        <v>4186</v>
      </c>
      <c r="L185" s="52">
        <f t="shared" si="30"/>
        <v>1710232.16</v>
      </c>
      <c r="M185" s="52">
        <f t="shared" si="31"/>
        <v>1674400</v>
      </c>
      <c r="N185" s="52">
        <f t="shared" si="32"/>
        <v>35832.160000000003</v>
      </c>
      <c r="O185" s="52">
        <v>0</v>
      </c>
      <c r="P185" s="32"/>
      <c r="Q185" s="32"/>
    </row>
    <row r="186" spans="1:17" ht="15" customHeight="1" x14ac:dyDescent="0.25">
      <c r="A186" s="49">
        <v>5054</v>
      </c>
      <c r="B186" s="54">
        <v>49085</v>
      </c>
      <c r="C186" s="123">
        <v>82</v>
      </c>
      <c r="D186" s="49">
        <v>2025</v>
      </c>
      <c r="E186" s="49" t="s">
        <v>12</v>
      </c>
      <c r="F186" s="110" t="s">
        <v>200</v>
      </c>
      <c r="G186" s="49">
        <v>5</v>
      </c>
      <c r="H186" s="49" t="s">
        <v>11</v>
      </c>
      <c r="I186" s="50">
        <v>278</v>
      </c>
      <c r="J186" s="51" t="s">
        <v>0</v>
      </c>
      <c r="K186" s="52">
        <v>2710</v>
      </c>
      <c r="L186" s="52">
        <f t="shared" si="30"/>
        <v>769502.33200000005</v>
      </c>
      <c r="M186" s="52">
        <f t="shared" si="31"/>
        <v>753380</v>
      </c>
      <c r="N186" s="52">
        <f t="shared" si="32"/>
        <v>16122.332000000002</v>
      </c>
      <c r="O186" s="52">
        <v>0</v>
      </c>
    </row>
    <row r="187" spans="1:17" ht="15" customHeight="1" x14ac:dyDescent="0.25">
      <c r="A187" s="49">
        <v>5054</v>
      </c>
      <c r="B187" s="54">
        <v>49086</v>
      </c>
      <c r="C187" s="123">
        <f>IF(A186&lt;&gt;A187, C186+1, C186)</f>
        <v>82</v>
      </c>
      <c r="D187" s="49">
        <v>2025</v>
      </c>
      <c r="E187" s="49" t="s">
        <v>12</v>
      </c>
      <c r="F187" s="110" t="s">
        <v>200</v>
      </c>
      <c r="G187" s="49">
        <v>5</v>
      </c>
      <c r="H187" s="49" t="s">
        <v>9</v>
      </c>
      <c r="I187" s="50">
        <v>232</v>
      </c>
      <c r="J187" s="51" t="s">
        <v>0</v>
      </c>
      <c r="K187" s="52">
        <v>1773</v>
      </c>
      <c r="L187" s="52">
        <f t="shared" si="30"/>
        <v>420138.59039999999</v>
      </c>
      <c r="M187" s="52">
        <f t="shared" si="31"/>
        <v>411336</v>
      </c>
      <c r="N187" s="52">
        <f t="shared" si="32"/>
        <v>8802.590400000001</v>
      </c>
      <c r="O187" s="52">
        <v>0</v>
      </c>
    </row>
    <row r="188" spans="1:17" ht="15" customHeight="1" x14ac:dyDescent="0.25">
      <c r="A188" s="49">
        <v>5054</v>
      </c>
      <c r="B188" s="54">
        <v>49088</v>
      </c>
      <c r="C188" s="123">
        <f>IF(A187&lt;&gt;A188, C187+1, C187)</f>
        <v>82</v>
      </c>
      <c r="D188" s="49">
        <v>2025</v>
      </c>
      <c r="E188" s="49" t="s">
        <v>12</v>
      </c>
      <c r="F188" s="110" t="s">
        <v>200</v>
      </c>
      <c r="G188" s="49">
        <v>5</v>
      </c>
      <c r="H188" s="49" t="s">
        <v>10</v>
      </c>
      <c r="I188" s="50">
        <v>526</v>
      </c>
      <c r="J188" s="51" t="s">
        <v>4</v>
      </c>
      <c r="K188" s="52">
        <v>3310</v>
      </c>
      <c r="L188" s="52">
        <f t="shared" si="30"/>
        <v>1778318.6839999999</v>
      </c>
      <c r="M188" s="52">
        <f t="shared" si="31"/>
        <v>1741060</v>
      </c>
      <c r="N188" s="52">
        <f t="shared" si="32"/>
        <v>37258.684000000001</v>
      </c>
      <c r="O188" s="52">
        <v>0</v>
      </c>
    </row>
    <row r="189" spans="1:17" ht="15" customHeight="1" x14ac:dyDescent="0.25">
      <c r="A189" s="49">
        <v>5054</v>
      </c>
      <c r="B189" s="54">
        <v>49087</v>
      </c>
      <c r="C189" s="123">
        <f>IF(A188&lt;&gt;A189, C188+1, C188)</f>
        <v>82</v>
      </c>
      <c r="D189" s="49">
        <v>2025</v>
      </c>
      <c r="E189" s="49" t="s">
        <v>12</v>
      </c>
      <c r="F189" s="110" t="s">
        <v>200</v>
      </c>
      <c r="G189" s="49">
        <v>5</v>
      </c>
      <c r="H189" s="49" t="s">
        <v>7</v>
      </c>
      <c r="I189" s="50">
        <v>866</v>
      </c>
      <c r="J189" s="51" t="s">
        <v>4</v>
      </c>
      <c r="K189" s="52">
        <v>5084</v>
      </c>
      <c r="L189" s="52">
        <f t="shared" si="30"/>
        <v>4496962.7215999998</v>
      </c>
      <c r="M189" s="52">
        <f t="shared" si="31"/>
        <v>4402744</v>
      </c>
      <c r="N189" s="52">
        <f t="shared" si="32"/>
        <v>94218.721600000004</v>
      </c>
      <c r="O189" s="52">
        <v>0</v>
      </c>
    </row>
    <row r="190" spans="1:17" ht="15" customHeight="1" x14ac:dyDescent="0.25">
      <c r="A190" s="49">
        <v>5054</v>
      </c>
      <c r="B190" s="49">
        <v>49081</v>
      </c>
      <c r="C190" s="123">
        <f>IF(A189&lt;&gt;A190, C189+1, C189)</f>
        <v>82</v>
      </c>
      <c r="D190" s="49">
        <v>2025</v>
      </c>
      <c r="E190" s="49" t="s">
        <v>12</v>
      </c>
      <c r="F190" s="110" t="s">
        <v>200</v>
      </c>
      <c r="G190" s="49">
        <v>5</v>
      </c>
      <c r="H190" s="49" t="s">
        <v>183</v>
      </c>
      <c r="I190" s="50">
        <v>153</v>
      </c>
      <c r="J190" s="51" t="s">
        <v>0</v>
      </c>
      <c r="K190" s="50">
        <v>3576</v>
      </c>
      <c r="L190" s="52">
        <f t="shared" si="30"/>
        <v>558836.5392</v>
      </c>
      <c r="M190" s="52">
        <f t="shared" si="31"/>
        <v>547128</v>
      </c>
      <c r="N190" s="52">
        <f t="shared" si="32"/>
        <v>11708.539200000001</v>
      </c>
      <c r="O190" s="52">
        <v>0</v>
      </c>
    </row>
    <row r="191" spans="1:17" s="105" customFormat="1" ht="15" customHeight="1" x14ac:dyDescent="0.25">
      <c r="A191" s="49">
        <v>5055</v>
      </c>
      <c r="B191" s="49">
        <v>49090</v>
      </c>
      <c r="C191" s="123">
        <v>83</v>
      </c>
      <c r="D191" s="49">
        <v>2025</v>
      </c>
      <c r="E191" s="49" t="s">
        <v>12</v>
      </c>
      <c r="F191" s="109" t="s">
        <v>120</v>
      </c>
      <c r="G191" s="49">
        <v>1</v>
      </c>
      <c r="H191" s="49" t="s">
        <v>183</v>
      </c>
      <c r="I191" s="50">
        <v>560</v>
      </c>
      <c r="J191" s="51" t="s">
        <v>0</v>
      </c>
      <c r="K191" s="50">
        <v>3576</v>
      </c>
      <c r="L191" s="52">
        <f t="shared" si="30"/>
        <v>2045414.784</v>
      </c>
      <c r="M191" s="52">
        <f t="shared" si="31"/>
        <v>2002560</v>
      </c>
      <c r="N191" s="52">
        <f t="shared" si="32"/>
        <v>42854.784000000007</v>
      </c>
      <c r="O191" s="52">
        <v>0</v>
      </c>
      <c r="P191" s="32"/>
      <c r="Q191" s="32"/>
    </row>
    <row r="192" spans="1:17" s="105" customFormat="1" ht="15" customHeight="1" x14ac:dyDescent="0.25">
      <c r="A192" s="49">
        <v>5055</v>
      </c>
      <c r="B192" s="49">
        <v>49091</v>
      </c>
      <c r="C192" s="123">
        <f>IF(A191&lt;&gt;A192, C191+1, C191)</f>
        <v>83</v>
      </c>
      <c r="D192" s="49">
        <v>2025</v>
      </c>
      <c r="E192" s="49" t="s">
        <v>12</v>
      </c>
      <c r="F192" s="109" t="s">
        <v>120</v>
      </c>
      <c r="G192" s="49">
        <v>1</v>
      </c>
      <c r="H192" s="49" t="s">
        <v>9</v>
      </c>
      <c r="I192" s="50">
        <v>210</v>
      </c>
      <c r="J192" s="51" t="s">
        <v>0</v>
      </c>
      <c r="K192" s="52">
        <v>1773</v>
      </c>
      <c r="L192" s="52">
        <f t="shared" si="30"/>
        <v>380297.86200000002</v>
      </c>
      <c r="M192" s="52">
        <f t="shared" si="31"/>
        <v>372330</v>
      </c>
      <c r="N192" s="52">
        <f t="shared" si="32"/>
        <v>7967.862000000001</v>
      </c>
      <c r="O192" s="52">
        <v>0</v>
      </c>
      <c r="P192" s="32"/>
      <c r="Q192" s="32"/>
    </row>
    <row r="193" spans="1:17" s="105" customFormat="1" ht="15" customHeight="1" x14ac:dyDescent="0.25">
      <c r="A193" s="49">
        <v>5055</v>
      </c>
      <c r="B193" s="49">
        <v>49092</v>
      </c>
      <c r="C193" s="123">
        <v>82</v>
      </c>
      <c r="D193" s="49">
        <v>2025</v>
      </c>
      <c r="E193" s="49" t="s">
        <v>12</v>
      </c>
      <c r="F193" s="109" t="s">
        <v>120</v>
      </c>
      <c r="G193" s="49">
        <v>1</v>
      </c>
      <c r="H193" s="49" t="s">
        <v>10</v>
      </c>
      <c r="I193" s="50">
        <v>1634</v>
      </c>
      <c r="J193" s="51" t="s">
        <v>4</v>
      </c>
      <c r="K193" s="52">
        <v>3310</v>
      </c>
      <c r="L193" s="52">
        <f t="shared" si="30"/>
        <v>5524282.7560000001</v>
      </c>
      <c r="M193" s="52">
        <f t="shared" si="31"/>
        <v>5408540</v>
      </c>
      <c r="N193" s="52">
        <f t="shared" si="32"/>
        <v>115742.75600000001</v>
      </c>
      <c r="O193" s="52">
        <v>0</v>
      </c>
      <c r="P193" s="32"/>
      <c r="Q193" s="32"/>
    </row>
    <row r="194" spans="1:17" s="105" customFormat="1" ht="15" customHeight="1" x14ac:dyDescent="0.25">
      <c r="A194" s="49">
        <v>5056</v>
      </c>
      <c r="B194" s="49">
        <v>49103</v>
      </c>
      <c r="C194" s="123">
        <v>84</v>
      </c>
      <c r="D194" s="49">
        <v>2025</v>
      </c>
      <c r="E194" s="49" t="s">
        <v>12</v>
      </c>
      <c r="F194" s="109" t="s">
        <v>118</v>
      </c>
      <c r="G194" s="49">
        <v>1</v>
      </c>
      <c r="H194" s="49" t="s">
        <v>3</v>
      </c>
      <c r="I194" s="50">
        <v>6110</v>
      </c>
      <c r="J194" s="51" t="s">
        <v>4</v>
      </c>
      <c r="K194" s="52">
        <v>4186</v>
      </c>
      <c r="L194" s="52">
        <f t="shared" si="30"/>
        <v>26123796.243999999</v>
      </c>
      <c r="M194" s="52">
        <f t="shared" si="31"/>
        <v>25576460</v>
      </c>
      <c r="N194" s="52">
        <f t="shared" si="32"/>
        <v>547336.24400000006</v>
      </c>
      <c r="O194" s="52">
        <v>0</v>
      </c>
      <c r="P194" s="32"/>
      <c r="Q194" s="32"/>
    </row>
    <row r="195" spans="1:17" s="105" customFormat="1" ht="15" customHeight="1" x14ac:dyDescent="0.25">
      <c r="A195" s="49">
        <v>5056</v>
      </c>
      <c r="B195" s="49">
        <v>49102</v>
      </c>
      <c r="C195" s="123">
        <f t="shared" si="27"/>
        <v>84</v>
      </c>
      <c r="D195" s="49">
        <v>2025</v>
      </c>
      <c r="E195" s="49" t="s">
        <v>12</v>
      </c>
      <c r="F195" s="109" t="s">
        <v>118</v>
      </c>
      <c r="G195" s="49">
        <v>1</v>
      </c>
      <c r="H195" s="49" t="s">
        <v>11</v>
      </c>
      <c r="I195" s="50">
        <v>725</v>
      </c>
      <c r="J195" s="51" t="s">
        <v>0</v>
      </c>
      <c r="K195" s="52">
        <v>2710</v>
      </c>
      <c r="L195" s="52">
        <f t="shared" si="30"/>
        <v>2006795.65</v>
      </c>
      <c r="M195" s="52">
        <f t="shared" si="31"/>
        <v>1964750</v>
      </c>
      <c r="N195" s="52">
        <f t="shared" si="32"/>
        <v>42045.65</v>
      </c>
      <c r="O195" s="52">
        <v>0</v>
      </c>
      <c r="P195" s="32"/>
      <c r="Q195" s="32"/>
    </row>
    <row r="196" spans="1:17" s="105" customFormat="1" ht="15" customHeight="1" x14ac:dyDescent="0.25">
      <c r="A196" s="49">
        <v>5056</v>
      </c>
      <c r="B196" s="49">
        <v>49101</v>
      </c>
      <c r="C196" s="123">
        <f t="shared" si="27"/>
        <v>84</v>
      </c>
      <c r="D196" s="49">
        <v>2025</v>
      </c>
      <c r="E196" s="49" t="s">
        <v>12</v>
      </c>
      <c r="F196" s="109" t="s">
        <v>118</v>
      </c>
      <c r="G196" s="49">
        <v>1</v>
      </c>
      <c r="H196" s="49" t="s">
        <v>2</v>
      </c>
      <c r="I196" s="50">
        <v>3638</v>
      </c>
      <c r="J196" s="51" t="s">
        <v>0</v>
      </c>
      <c r="K196" s="52">
        <v>3127</v>
      </c>
      <c r="L196" s="52">
        <f t="shared" si="30"/>
        <v>11619472.9564</v>
      </c>
      <c r="M196" s="52">
        <f t="shared" si="31"/>
        <v>11376026</v>
      </c>
      <c r="N196" s="52">
        <f t="shared" si="32"/>
        <v>243446.95640000002</v>
      </c>
      <c r="O196" s="52">
        <v>0</v>
      </c>
      <c r="P196" s="32"/>
      <c r="Q196" s="32"/>
    </row>
    <row r="197" spans="1:17" s="105" customFormat="1" ht="15" customHeight="1" x14ac:dyDescent="0.25">
      <c r="A197" s="49">
        <v>5056</v>
      </c>
      <c r="B197" s="49">
        <v>49101</v>
      </c>
      <c r="C197" s="123">
        <f t="shared" si="27"/>
        <v>84</v>
      </c>
      <c r="D197" s="49">
        <v>2025</v>
      </c>
      <c r="E197" s="49" t="s">
        <v>12</v>
      </c>
      <c r="F197" s="109" t="s">
        <v>118</v>
      </c>
      <c r="G197" s="49">
        <v>1</v>
      </c>
      <c r="H197" s="49" t="s">
        <v>10</v>
      </c>
      <c r="I197" s="50">
        <v>1978</v>
      </c>
      <c r="J197" s="51" t="s">
        <v>4</v>
      </c>
      <c r="K197" s="52">
        <v>3310</v>
      </c>
      <c r="L197" s="52">
        <f t="shared" si="30"/>
        <v>6687289.6519999998</v>
      </c>
      <c r="M197" s="52">
        <f t="shared" si="31"/>
        <v>6547180</v>
      </c>
      <c r="N197" s="52">
        <f t="shared" si="32"/>
        <v>140109.652</v>
      </c>
      <c r="O197" s="52">
        <v>0</v>
      </c>
      <c r="P197" s="32"/>
      <c r="Q197" s="32"/>
    </row>
    <row r="198" spans="1:17" s="105" customFormat="1" ht="15" customHeight="1" x14ac:dyDescent="0.25">
      <c r="A198" s="49">
        <v>5056</v>
      </c>
      <c r="B198" s="49">
        <v>49101</v>
      </c>
      <c r="C198" s="123">
        <f t="shared" si="27"/>
        <v>84</v>
      </c>
      <c r="D198" s="49">
        <v>2025</v>
      </c>
      <c r="E198" s="49" t="s">
        <v>12</v>
      </c>
      <c r="F198" s="109" t="s">
        <v>118</v>
      </c>
      <c r="G198" s="49">
        <v>1</v>
      </c>
      <c r="H198" s="49" t="s">
        <v>5</v>
      </c>
      <c r="I198" s="50">
        <v>332</v>
      </c>
      <c r="J198" s="51" t="s">
        <v>4</v>
      </c>
      <c r="K198" s="52">
        <v>5391</v>
      </c>
      <c r="L198" s="52">
        <f t="shared" si="30"/>
        <v>1828113.9768000001</v>
      </c>
      <c r="M198" s="52">
        <f t="shared" si="31"/>
        <v>1789812</v>
      </c>
      <c r="N198" s="52">
        <f t="shared" si="32"/>
        <v>38301.976800000004</v>
      </c>
      <c r="O198" s="52">
        <v>0</v>
      </c>
      <c r="P198" s="32"/>
      <c r="Q198" s="32"/>
    </row>
    <row r="199" spans="1:17" s="105" customFormat="1" ht="15" customHeight="1" x14ac:dyDescent="0.25">
      <c r="A199" s="49">
        <v>5056</v>
      </c>
      <c r="B199" s="49">
        <v>49100</v>
      </c>
      <c r="C199" s="123">
        <f t="shared" si="27"/>
        <v>84</v>
      </c>
      <c r="D199" s="49">
        <v>2025</v>
      </c>
      <c r="E199" s="49" t="s">
        <v>12</v>
      </c>
      <c r="F199" s="109" t="s">
        <v>118</v>
      </c>
      <c r="G199" s="49">
        <v>1</v>
      </c>
      <c r="H199" s="49" t="s">
        <v>183</v>
      </c>
      <c r="I199" s="50">
        <v>710</v>
      </c>
      <c r="J199" s="51" t="s">
        <v>0</v>
      </c>
      <c r="K199" s="50">
        <v>3576</v>
      </c>
      <c r="L199" s="52">
        <f t="shared" si="30"/>
        <v>2593293.7439999999</v>
      </c>
      <c r="M199" s="52">
        <f t="shared" si="31"/>
        <v>2538960</v>
      </c>
      <c r="N199" s="52">
        <f t="shared" si="32"/>
        <v>54333.744000000006</v>
      </c>
      <c r="O199" s="52">
        <v>0</v>
      </c>
      <c r="P199" s="32"/>
      <c r="Q199" s="32"/>
    </row>
    <row r="200" spans="1:17" s="105" customFormat="1" ht="15" customHeight="1" x14ac:dyDescent="0.25">
      <c r="A200" s="49">
        <v>5057</v>
      </c>
      <c r="B200" s="49">
        <v>49121</v>
      </c>
      <c r="C200" s="123">
        <f t="shared" si="27"/>
        <v>85</v>
      </c>
      <c r="D200" s="49">
        <v>2025</v>
      </c>
      <c r="E200" s="49" t="s">
        <v>12</v>
      </c>
      <c r="F200" s="109" t="s">
        <v>30</v>
      </c>
      <c r="G200" s="49">
        <v>1</v>
      </c>
      <c r="H200" s="49" t="s">
        <v>9</v>
      </c>
      <c r="I200" s="50">
        <v>65</v>
      </c>
      <c r="J200" s="51" t="s">
        <v>0</v>
      </c>
      <c r="K200" s="52">
        <v>1773</v>
      </c>
      <c r="L200" s="52">
        <f t="shared" si="30"/>
        <v>117711.243</v>
      </c>
      <c r="M200" s="52">
        <f t="shared" si="31"/>
        <v>115245</v>
      </c>
      <c r="N200" s="52">
        <f t="shared" si="32"/>
        <v>2466.2430000000004</v>
      </c>
      <c r="O200" s="52">
        <v>0</v>
      </c>
      <c r="P200" s="32"/>
      <c r="Q200" s="32"/>
    </row>
    <row r="201" spans="1:17" s="105" customFormat="1" x14ac:dyDescent="0.25">
      <c r="A201" s="49">
        <v>5057</v>
      </c>
      <c r="B201" s="49">
        <v>49120</v>
      </c>
      <c r="C201" s="123">
        <f t="shared" si="27"/>
        <v>85</v>
      </c>
      <c r="D201" s="49">
        <v>2025</v>
      </c>
      <c r="E201" s="49" t="s">
        <v>12</v>
      </c>
      <c r="F201" s="109" t="s">
        <v>30</v>
      </c>
      <c r="G201" s="49">
        <v>1</v>
      </c>
      <c r="H201" s="49" t="s">
        <v>183</v>
      </c>
      <c r="I201" s="50">
        <v>150</v>
      </c>
      <c r="J201" s="51" t="s">
        <v>0</v>
      </c>
      <c r="K201" s="50">
        <v>3576</v>
      </c>
      <c r="L201" s="52">
        <f t="shared" si="30"/>
        <v>547878.96</v>
      </c>
      <c r="M201" s="52">
        <f t="shared" si="31"/>
        <v>536400</v>
      </c>
      <c r="N201" s="52">
        <f t="shared" si="32"/>
        <v>11478.960000000001</v>
      </c>
      <c r="O201" s="52">
        <v>0</v>
      </c>
      <c r="P201" s="32"/>
      <c r="Q201" s="32"/>
    </row>
    <row r="202" spans="1:17" s="105" customFormat="1" x14ac:dyDescent="0.25">
      <c r="A202" s="49">
        <v>5058</v>
      </c>
      <c r="B202" s="49">
        <v>49124</v>
      </c>
      <c r="C202" s="123">
        <f>IF(A201&lt;&gt;A202, C201+1, C201)</f>
        <v>86</v>
      </c>
      <c r="D202" s="49">
        <v>2025</v>
      </c>
      <c r="E202" s="49" t="s">
        <v>12</v>
      </c>
      <c r="F202" s="109" t="s">
        <v>138</v>
      </c>
      <c r="G202" s="49">
        <v>1</v>
      </c>
      <c r="H202" s="49" t="s">
        <v>183</v>
      </c>
      <c r="I202" s="50">
        <v>200</v>
      </c>
      <c r="J202" s="51" t="s">
        <v>0</v>
      </c>
      <c r="K202" s="50">
        <v>3576</v>
      </c>
      <c r="L202" s="52">
        <f t="shared" si="30"/>
        <v>730505.28</v>
      </c>
      <c r="M202" s="52">
        <f t="shared" si="31"/>
        <v>715200</v>
      </c>
      <c r="N202" s="52">
        <f t="shared" si="32"/>
        <v>15305.280000000002</v>
      </c>
      <c r="O202" s="52">
        <v>0</v>
      </c>
      <c r="P202" s="32"/>
      <c r="Q202" s="32"/>
    </row>
    <row r="203" spans="1:17" s="105" customFormat="1" ht="15" customHeight="1" x14ac:dyDescent="0.25">
      <c r="A203" s="49">
        <v>5058</v>
      </c>
      <c r="B203" s="49">
        <v>49127</v>
      </c>
      <c r="C203" s="123">
        <f>IF(A202&lt;&gt;A203, C202+1, C202)</f>
        <v>86</v>
      </c>
      <c r="D203" s="49">
        <v>2025</v>
      </c>
      <c r="E203" s="49" t="s">
        <v>12</v>
      </c>
      <c r="F203" s="109" t="s">
        <v>138</v>
      </c>
      <c r="G203" s="49">
        <v>1</v>
      </c>
      <c r="H203" s="49" t="s">
        <v>10</v>
      </c>
      <c r="I203" s="50">
        <v>313.89999999999998</v>
      </c>
      <c r="J203" s="51" t="s">
        <v>4</v>
      </c>
      <c r="K203" s="52">
        <v>3310</v>
      </c>
      <c r="L203" s="52">
        <f t="shared" si="30"/>
        <v>1061243.7925999998</v>
      </c>
      <c r="M203" s="52">
        <f t="shared" si="31"/>
        <v>1039008.9999999999</v>
      </c>
      <c r="N203" s="52">
        <f t="shared" si="32"/>
        <v>22234.792600000001</v>
      </c>
      <c r="O203" s="52">
        <v>0</v>
      </c>
      <c r="P203" s="32"/>
      <c r="Q203" s="32"/>
    </row>
    <row r="204" spans="1:17" s="105" customFormat="1" ht="15" customHeight="1" x14ac:dyDescent="0.25">
      <c r="A204" s="49">
        <v>5058</v>
      </c>
      <c r="B204" s="49">
        <v>49125</v>
      </c>
      <c r="C204" s="123">
        <f>IF(A203&lt;&gt;A204, C203+1, C203)</f>
        <v>86</v>
      </c>
      <c r="D204" s="49">
        <v>2025</v>
      </c>
      <c r="E204" s="49" t="s">
        <v>12</v>
      </c>
      <c r="F204" s="109" t="s">
        <v>138</v>
      </c>
      <c r="G204" s="49">
        <v>1</v>
      </c>
      <c r="H204" s="49" t="s">
        <v>9</v>
      </c>
      <c r="I204" s="50">
        <v>80</v>
      </c>
      <c r="J204" s="51" t="s">
        <v>0</v>
      </c>
      <c r="K204" s="52">
        <v>1773</v>
      </c>
      <c r="L204" s="52">
        <f t="shared" si="30"/>
        <v>144875.37599999999</v>
      </c>
      <c r="M204" s="52">
        <f t="shared" si="31"/>
        <v>141840</v>
      </c>
      <c r="N204" s="52">
        <f t="shared" si="32"/>
        <v>3035.3760000000002</v>
      </c>
      <c r="O204" s="52">
        <v>0</v>
      </c>
      <c r="P204" s="32"/>
      <c r="Q204" s="32"/>
    </row>
    <row r="205" spans="1:17" s="105" customFormat="1" ht="15" customHeight="1" x14ac:dyDescent="0.25">
      <c r="A205" s="49">
        <v>5058</v>
      </c>
      <c r="B205" s="49">
        <v>49128</v>
      </c>
      <c r="C205" s="123">
        <f>IF(A204&lt;&gt;A205, C204+1, C204)</f>
        <v>86</v>
      </c>
      <c r="D205" s="49">
        <v>2025</v>
      </c>
      <c r="E205" s="49" t="s">
        <v>12</v>
      </c>
      <c r="F205" s="109" t="s">
        <v>138</v>
      </c>
      <c r="G205" s="49">
        <v>1</v>
      </c>
      <c r="H205" s="49" t="s">
        <v>3</v>
      </c>
      <c r="I205" s="50">
        <v>200</v>
      </c>
      <c r="J205" s="51" t="s">
        <v>4</v>
      </c>
      <c r="K205" s="52">
        <v>4186</v>
      </c>
      <c r="L205" s="52">
        <f t="shared" si="30"/>
        <v>855116.08</v>
      </c>
      <c r="M205" s="52">
        <f t="shared" si="31"/>
        <v>837200</v>
      </c>
      <c r="N205" s="52">
        <f t="shared" si="32"/>
        <v>17916.080000000002</v>
      </c>
      <c r="O205" s="52">
        <v>0</v>
      </c>
      <c r="P205" s="32"/>
      <c r="Q205" s="32"/>
    </row>
    <row r="206" spans="1:17" ht="15" customHeight="1" x14ac:dyDescent="0.25">
      <c r="A206" s="49">
        <v>5051</v>
      </c>
      <c r="B206" s="49">
        <v>49051</v>
      </c>
      <c r="C206" s="123">
        <v>87</v>
      </c>
      <c r="D206" s="49">
        <v>2025</v>
      </c>
      <c r="E206" s="49" t="s">
        <v>12</v>
      </c>
      <c r="F206" s="109" t="s">
        <v>29</v>
      </c>
      <c r="G206" s="49">
        <v>1</v>
      </c>
      <c r="H206" s="49" t="s">
        <v>9</v>
      </c>
      <c r="I206" s="50">
        <v>45</v>
      </c>
      <c r="J206" s="51" t="s">
        <v>0</v>
      </c>
      <c r="K206" s="52">
        <v>1773</v>
      </c>
      <c r="L206" s="52">
        <f t="shared" si="30"/>
        <v>81492.399000000005</v>
      </c>
      <c r="M206" s="52">
        <f t="shared" si="31"/>
        <v>79785</v>
      </c>
      <c r="N206" s="52">
        <f t="shared" si="32"/>
        <v>1707.3990000000001</v>
      </c>
      <c r="O206" s="52">
        <v>0</v>
      </c>
    </row>
    <row r="207" spans="1:17" ht="15" customHeight="1" x14ac:dyDescent="0.25">
      <c r="A207" s="49">
        <v>5051</v>
      </c>
      <c r="B207" s="49">
        <v>49050</v>
      </c>
      <c r="C207" s="123">
        <f>IF(A206&lt;&gt;A207, C206+1, C206)</f>
        <v>87</v>
      </c>
      <c r="D207" s="49">
        <v>2025</v>
      </c>
      <c r="E207" s="49" t="s">
        <v>12</v>
      </c>
      <c r="F207" s="109" t="s">
        <v>29</v>
      </c>
      <c r="G207" s="49">
        <v>1</v>
      </c>
      <c r="H207" s="49" t="s">
        <v>183</v>
      </c>
      <c r="I207" s="50">
        <v>50</v>
      </c>
      <c r="J207" s="51" t="s">
        <v>0</v>
      </c>
      <c r="K207" s="50">
        <v>3576</v>
      </c>
      <c r="L207" s="52">
        <f t="shared" si="30"/>
        <v>182626.32</v>
      </c>
      <c r="M207" s="52">
        <f t="shared" si="31"/>
        <v>178800</v>
      </c>
      <c r="N207" s="52">
        <f t="shared" si="32"/>
        <v>3826.3200000000006</v>
      </c>
      <c r="O207" s="52">
        <v>0</v>
      </c>
    </row>
    <row r="208" spans="1:17" ht="15" customHeight="1" x14ac:dyDescent="0.25">
      <c r="A208" s="54">
        <v>5064</v>
      </c>
      <c r="B208" s="49">
        <v>50820</v>
      </c>
      <c r="C208" s="123">
        <f>IF(A207&lt;&gt;A208, C207+1, C207)</f>
        <v>88</v>
      </c>
      <c r="D208" s="49">
        <v>2025</v>
      </c>
      <c r="E208" s="49" t="s">
        <v>12</v>
      </c>
      <c r="F208" s="109" t="s">
        <v>244</v>
      </c>
      <c r="G208" s="49">
        <v>1</v>
      </c>
      <c r="H208" s="49" t="s">
        <v>7</v>
      </c>
      <c r="I208" s="50">
        <v>1886</v>
      </c>
      <c r="J208" s="51" t="s">
        <v>4</v>
      </c>
      <c r="K208" s="52">
        <v>5084</v>
      </c>
      <c r="L208" s="52">
        <f t="shared" si="30"/>
        <v>9793616.2736000009</v>
      </c>
      <c r="M208" s="52">
        <f t="shared" si="31"/>
        <v>9588424</v>
      </c>
      <c r="N208" s="52">
        <f t="shared" si="32"/>
        <v>205192.27360000001</v>
      </c>
      <c r="O208" s="52">
        <v>0</v>
      </c>
    </row>
    <row r="209" spans="1:17" ht="15" customHeight="1" x14ac:dyDescent="0.25">
      <c r="A209" s="49">
        <v>5067</v>
      </c>
      <c r="B209" s="49">
        <v>50820</v>
      </c>
      <c r="C209" s="123">
        <v>89</v>
      </c>
      <c r="D209" s="49">
        <v>2025</v>
      </c>
      <c r="E209" s="49" t="s">
        <v>12</v>
      </c>
      <c r="F209" s="109" t="s">
        <v>243</v>
      </c>
      <c r="G209" s="49">
        <v>1</v>
      </c>
      <c r="H209" s="49" t="s">
        <v>3</v>
      </c>
      <c r="I209" s="50">
        <v>360</v>
      </c>
      <c r="J209" s="51" t="s">
        <v>4</v>
      </c>
      <c r="K209" s="52">
        <v>4186</v>
      </c>
      <c r="L209" s="52">
        <f t="shared" si="30"/>
        <v>1539208.9439999999</v>
      </c>
      <c r="M209" s="52">
        <f t="shared" si="31"/>
        <v>1506960</v>
      </c>
      <c r="N209" s="52">
        <f t="shared" si="32"/>
        <v>32248.944000000003</v>
      </c>
      <c r="O209" s="52">
        <v>0</v>
      </c>
    </row>
    <row r="210" spans="1:17" s="105" customFormat="1" ht="15" customHeight="1" x14ac:dyDescent="0.25">
      <c r="A210" s="49">
        <v>5206</v>
      </c>
      <c r="B210" s="49">
        <v>50785</v>
      </c>
      <c r="C210" s="123">
        <v>90</v>
      </c>
      <c r="D210" s="49">
        <v>2025</v>
      </c>
      <c r="E210" s="49" t="s">
        <v>12</v>
      </c>
      <c r="F210" s="109" t="s">
        <v>139</v>
      </c>
      <c r="G210" s="49">
        <v>1</v>
      </c>
      <c r="H210" s="49" t="s">
        <v>11</v>
      </c>
      <c r="I210" s="50">
        <v>318</v>
      </c>
      <c r="J210" s="51" t="s">
        <v>0</v>
      </c>
      <c r="K210" s="52">
        <v>2710</v>
      </c>
      <c r="L210" s="52">
        <f t="shared" si="30"/>
        <v>880222.09199999995</v>
      </c>
      <c r="M210" s="52">
        <f t="shared" si="31"/>
        <v>861780</v>
      </c>
      <c r="N210" s="52">
        <f t="shared" si="32"/>
        <v>18442.092000000001</v>
      </c>
      <c r="O210" s="52">
        <v>0</v>
      </c>
      <c r="P210" s="32"/>
      <c r="Q210" s="32"/>
    </row>
    <row r="211" spans="1:17" s="105" customFormat="1" ht="15" customHeight="1" x14ac:dyDescent="0.25">
      <c r="A211" s="49">
        <v>5206</v>
      </c>
      <c r="B211" s="49">
        <v>50783</v>
      </c>
      <c r="C211" s="123">
        <f t="shared" ref="C211:C215" si="33">IF(A210&lt;&gt;A211, C210+1, C210)</f>
        <v>90</v>
      </c>
      <c r="D211" s="49">
        <v>2025</v>
      </c>
      <c r="E211" s="49" t="s">
        <v>12</v>
      </c>
      <c r="F211" s="109" t="s">
        <v>139</v>
      </c>
      <c r="G211" s="49">
        <v>1</v>
      </c>
      <c r="H211" s="49" t="s">
        <v>183</v>
      </c>
      <c r="I211" s="50">
        <v>529</v>
      </c>
      <c r="J211" s="51" t="s">
        <v>0</v>
      </c>
      <c r="K211" s="50">
        <v>3576</v>
      </c>
      <c r="L211" s="52">
        <f t="shared" si="30"/>
        <v>1932186.4656</v>
      </c>
      <c r="M211" s="52">
        <f t="shared" si="31"/>
        <v>1891704</v>
      </c>
      <c r="N211" s="52">
        <f t="shared" si="32"/>
        <v>40482.465600000003</v>
      </c>
      <c r="O211" s="52">
        <v>0</v>
      </c>
      <c r="P211" s="32"/>
      <c r="Q211" s="32"/>
    </row>
    <row r="212" spans="1:17" s="105" customFormat="1" ht="15" customHeight="1" x14ac:dyDescent="0.25">
      <c r="A212" s="49">
        <v>5206</v>
      </c>
      <c r="B212" s="49">
        <v>50784</v>
      </c>
      <c r="C212" s="123">
        <f t="shared" si="33"/>
        <v>90</v>
      </c>
      <c r="D212" s="49">
        <v>2025</v>
      </c>
      <c r="E212" s="49" t="s">
        <v>12</v>
      </c>
      <c r="F212" s="109" t="s">
        <v>139</v>
      </c>
      <c r="G212" s="49">
        <v>1</v>
      </c>
      <c r="H212" s="49" t="s">
        <v>2</v>
      </c>
      <c r="I212" s="50">
        <v>1766</v>
      </c>
      <c r="J212" s="51" t="s">
        <v>0</v>
      </c>
      <c r="K212" s="52">
        <v>3127</v>
      </c>
      <c r="L212" s="52">
        <f t="shared" si="30"/>
        <v>5640458.8348000003</v>
      </c>
      <c r="M212" s="52">
        <f t="shared" si="31"/>
        <v>5522282</v>
      </c>
      <c r="N212" s="52">
        <f t="shared" si="32"/>
        <v>118176.83480000001</v>
      </c>
      <c r="O212" s="52">
        <v>0</v>
      </c>
      <c r="P212" s="32"/>
      <c r="Q212" s="32"/>
    </row>
    <row r="213" spans="1:17" s="105" customFormat="1" ht="15" customHeight="1" x14ac:dyDescent="0.25">
      <c r="A213" s="49">
        <v>5206</v>
      </c>
      <c r="B213" s="49">
        <v>50788</v>
      </c>
      <c r="C213" s="123">
        <f t="shared" si="33"/>
        <v>90</v>
      </c>
      <c r="D213" s="49">
        <v>2025</v>
      </c>
      <c r="E213" s="49" t="s">
        <v>12</v>
      </c>
      <c r="F213" s="109" t="s">
        <v>139</v>
      </c>
      <c r="G213" s="49">
        <v>1</v>
      </c>
      <c r="H213" s="49" t="s">
        <v>10</v>
      </c>
      <c r="I213" s="50">
        <v>900</v>
      </c>
      <c r="J213" s="51" t="s">
        <v>4</v>
      </c>
      <c r="K213" s="52">
        <v>3310</v>
      </c>
      <c r="L213" s="52">
        <f t="shared" si="30"/>
        <v>3042750.6</v>
      </c>
      <c r="M213" s="52">
        <f t="shared" si="31"/>
        <v>2979000</v>
      </c>
      <c r="N213" s="52">
        <f t="shared" si="32"/>
        <v>63750.600000000006</v>
      </c>
      <c r="O213" s="52">
        <v>0</v>
      </c>
      <c r="P213" s="32"/>
      <c r="Q213" s="32"/>
    </row>
    <row r="214" spans="1:17" s="105" customFormat="1" ht="15" customHeight="1" x14ac:dyDescent="0.25">
      <c r="A214" s="49">
        <v>5206</v>
      </c>
      <c r="B214" s="49">
        <v>50786</v>
      </c>
      <c r="C214" s="123">
        <f t="shared" si="33"/>
        <v>90</v>
      </c>
      <c r="D214" s="49">
        <v>2025</v>
      </c>
      <c r="E214" s="49" t="s">
        <v>12</v>
      </c>
      <c r="F214" s="109" t="s">
        <v>139</v>
      </c>
      <c r="G214" s="49">
        <v>1</v>
      </c>
      <c r="H214" s="49" t="s">
        <v>9</v>
      </c>
      <c r="I214" s="50">
        <v>95</v>
      </c>
      <c r="J214" s="51" t="s">
        <v>0</v>
      </c>
      <c r="K214" s="52">
        <v>1773</v>
      </c>
      <c r="L214" s="52">
        <f t="shared" si="30"/>
        <v>172039.50899999999</v>
      </c>
      <c r="M214" s="52">
        <f t="shared" si="31"/>
        <v>168435</v>
      </c>
      <c r="N214" s="52">
        <f t="shared" si="32"/>
        <v>3604.5090000000005</v>
      </c>
      <c r="O214" s="52">
        <v>0</v>
      </c>
      <c r="P214" s="32"/>
      <c r="Q214" s="32"/>
    </row>
    <row r="215" spans="1:17" s="105" customFormat="1" ht="15" customHeight="1" x14ac:dyDescent="0.25">
      <c r="A215" s="49">
        <v>5206</v>
      </c>
      <c r="B215" s="49">
        <v>50789</v>
      </c>
      <c r="C215" s="123">
        <f t="shared" si="33"/>
        <v>90</v>
      </c>
      <c r="D215" s="49">
        <v>2025</v>
      </c>
      <c r="E215" s="49" t="s">
        <v>12</v>
      </c>
      <c r="F215" s="109" t="s">
        <v>139</v>
      </c>
      <c r="G215" s="49">
        <v>1</v>
      </c>
      <c r="H215" s="49" t="s">
        <v>3</v>
      </c>
      <c r="I215" s="50">
        <v>400</v>
      </c>
      <c r="J215" s="51" t="s">
        <v>4</v>
      </c>
      <c r="K215" s="52">
        <v>4186</v>
      </c>
      <c r="L215" s="52">
        <f t="shared" si="30"/>
        <v>1710232.16</v>
      </c>
      <c r="M215" s="52">
        <f t="shared" si="31"/>
        <v>1674400</v>
      </c>
      <c r="N215" s="52">
        <f t="shared" si="32"/>
        <v>35832.160000000003</v>
      </c>
      <c r="O215" s="52">
        <v>0</v>
      </c>
      <c r="P215" s="32"/>
      <c r="Q215" s="32"/>
    </row>
    <row r="216" spans="1:17" s="105" customFormat="1" ht="15" customHeight="1" x14ac:dyDescent="0.25">
      <c r="A216" s="49">
        <v>5206</v>
      </c>
      <c r="B216" s="49">
        <v>50782</v>
      </c>
      <c r="C216" s="123">
        <v>90</v>
      </c>
      <c r="D216" s="49">
        <v>2025</v>
      </c>
      <c r="E216" s="49" t="s">
        <v>12</v>
      </c>
      <c r="F216" s="109" t="s">
        <v>139</v>
      </c>
      <c r="G216" s="49">
        <v>1</v>
      </c>
      <c r="H216" s="49" t="s">
        <v>1</v>
      </c>
      <c r="I216" s="50">
        <v>415</v>
      </c>
      <c r="J216" s="51" t="s">
        <v>0</v>
      </c>
      <c r="K216" s="52">
        <v>3100</v>
      </c>
      <c r="L216" s="52">
        <f t="shared" si="30"/>
        <v>1314031.1000000001</v>
      </c>
      <c r="M216" s="52">
        <f t="shared" si="31"/>
        <v>1286500</v>
      </c>
      <c r="N216" s="52">
        <f t="shared" si="32"/>
        <v>27531.100000000002</v>
      </c>
      <c r="O216" s="52">
        <v>0</v>
      </c>
      <c r="P216" s="32"/>
      <c r="Q216" s="32"/>
    </row>
    <row r="217" spans="1:17" ht="15" customHeight="1" x14ac:dyDescent="0.25">
      <c r="A217" s="49">
        <v>5209</v>
      </c>
      <c r="B217" s="49">
        <v>50820</v>
      </c>
      <c r="C217" s="123">
        <v>91</v>
      </c>
      <c r="D217" s="49">
        <v>2025</v>
      </c>
      <c r="E217" s="49" t="s">
        <v>12</v>
      </c>
      <c r="F217" s="109" t="s">
        <v>31</v>
      </c>
      <c r="G217" s="49">
        <v>1</v>
      </c>
      <c r="H217" s="49" t="s">
        <v>183</v>
      </c>
      <c r="I217" s="50">
        <v>100</v>
      </c>
      <c r="J217" s="51" t="s">
        <v>0</v>
      </c>
      <c r="K217" s="50">
        <v>3576</v>
      </c>
      <c r="L217" s="52">
        <f t="shared" si="30"/>
        <v>365252.64</v>
      </c>
      <c r="M217" s="52">
        <f t="shared" si="31"/>
        <v>357600</v>
      </c>
      <c r="N217" s="52">
        <f t="shared" si="32"/>
        <v>7652.6400000000012</v>
      </c>
      <c r="O217" s="52">
        <v>0</v>
      </c>
    </row>
    <row r="218" spans="1:17" s="105" customFormat="1" ht="15" customHeight="1" x14ac:dyDescent="0.25">
      <c r="A218" s="49">
        <v>5231</v>
      </c>
      <c r="B218" s="49">
        <v>50982</v>
      </c>
      <c r="C218" s="123">
        <v>92</v>
      </c>
      <c r="D218" s="49">
        <v>2025</v>
      </c>
      <c r="E218" s="49" t="s">
        <v>12</v>
      </c>
      <c r="F218" s="109" t="s">
        <v>121</v>
      </c>
      <c r="G218" s="49">
        <v>1</v>
      </c>
      <c r="H218" s="49" t="s">
        <v>10</v>
      </c>
      <c r="I218" s="50">
        <v>859</v>
      </c>
      <c r="J218" s="51" t="s">
        <v>4</v>
      </c>
      <c r="K218" s="52">
        <v>3310</v>
      </c>
      <c r="L218" s="52">
        <f t="shared" si="30"/>
        <v>2904136.406</v>
      </c>
      <c r="M218" s="52">
        <f t="shared" si="31"/>
        <v>2843290</v>
      </c>
      <c r="N218" s="52">
        <f t="shared" si="32"/>
        <v>60846.40600000001</v>
      </c>
      <c r="O218" s="52">
        <v>0</v>
      </c>
      <c r="P218" s="32"/>
      <c r="Q218" s="32"/>
    </row>
    <row r="219" spans="1:17" s="105" customFormat="1" ht="15" customHeight="1" x14ac:dyDescent="0.25">
      <c r="A219" s="49">
        <v>5231</v>
      </c>
      <c r="B219" s="49">
        <v>50987</v>
      </c>
      <c r="C219" s="123">
        <f t="shared" ref="C219:C223" si="34">IF(A218&lt;&gt;A219, C218+1, C218)</f>
        <v>92</v>
      </c>
      <c r="D219" s="49">
        <v>2025</v>
      </c>
      <c r="E219" s="49" t="s">
        <v>12</v>
      </c>
      <c r="F219" s="109" t="s">
        <v>121</v>
      </c>
      <c r="G219" s="49">
        <v>1</v>
      </c>
      <c r="H219" s="49" t="s">
        <v>183</v>
      </c>
      <c r="I219" s="50">
        <v>171</v>
      </c>
      <c r="J219" s="51" t="s">
        <v>0</v>
      </c>
      <c r="K219" s="50">
        <v>3576</v>
      </c>
      <c r="L219" s="52">
        <f t="shared" si="30"/>
        <v>624582.01439999999</v>
      </c>
      <c r="M219" s="52">
        <f t="shared" si="31"/>
        <v>611496</v>
      </c>
      <c r="N219" s="52">
        <f t="shared" si="32"/>
        <v>13086.014400000002</v>
      </c>
      <c r="O219" s="52">
        <v>0</v>
      </c>
      <c r="P219" s="32"/>
      <c r="Q219" s="32"/>
    </row>
    <row r="220" spans="1:17" s="105" customFormat="1" ht="15" customHeight="1" x14ac:dyDescent="0.25">
      <c r="A220" s="49">
        <v>5231</v>
      </c>
      <c r="B220" s="49">
        <v>50990</v>
      </c>
      <c r="C220" s="123">
        <f t="shared" si="34"/>
        <v>92</v>
      </c>
      <c r="D220" s="49">
        <v>2025</v>
      </c>
      <c r="E220" s="49" t="s">
        <v>12</v>
      </c>
      <c r="F220" s="109" t="s">
        <v>121</v>
      </c>
      <c r="G220" s="49">
        <v>1</v>
      </c>
      <c r="H220" s="49" t="s">
        <v>9</v>
      </c>
      <c r="I220" s="50">
        <v>155</v>
      </c>
      <c r="J220" s="51" t="s">
        <v>0</v>
      </c>
      <c r="K220" s="52">
        <v>1773</v>
      </c>
      <c r="L220" s="52">
        <f t="shared" si="30"/>
        <v>280696.04100000003</v>
      </c>
      <c r="M220" s="52">
        <f t="shared" si="31"/>
        <v>274815</v>
      </c>
      <c r="N220" s="52">
        <f t="shared" si="32"/>
        <v>5881.0410000000011</v>
      </c>
      <c r="O220" s="52">
        <v>0</v>
      </c>
      <c r="P220" s="32"/>
      <c r="Q220" s="32"/>
    </row>
    <row r="221" spans="1:17" s="105" customFormat="1" ht="15" customHeight="1" x14ac:dyDescent="0.25">
      <c r="A221" s="49">
        <v>5231</v>
      </c>
      <c r="B221" s="49">
        <v>50983</v>
      </c>
      <c r="C221" s="123">
        <f t="shared" si="34"/>
        <v>92</v>
      </c>
      <c r="D221" s="49">
        <v>2025</v>
      </c>
      <c r="E221" s="49" t="s">
        <v>12</v>
      </c>
      <c r="F221" s="109" t="s">
        <v>121</v>
      </c>
      <c r="G221" s="49">
        <v>1</v>
      </c>
      <c r="H221" s="49" t="s">
        <v>3</v>
      </c>
      <c r="I221" s="50">
        <v>400</v>
      </c>
      <c r="J221" s="51" t="s">
        <v>4</v>
      </c>
      <c r="K221" s="52">
        <v>4186</v>
      </c>
      <c r="L221" s="52">
        <f t="shared" si="30"/>
        <v>1710232.16</v>
      </c>
      <c r="M221" s="52">
        <f t="shared" si="31"/>
        <v>1674400</v>
      </c>
      <c r="N221" s="52">
        <f t="shared" si="32"/>
        <v>35832.160000000003</v>
      </c>
      <c r="O221" s="52">
        <v>0</v>
      </c>
      <c r="P221" s="32"/>
      <c r="Q221" s="32"/>
    </row>
    <row r="222" spans="1:17" s="105" customFormat="1" ht="15" customHeight="1" x14ac:dyDescent="0.25">
      <c r="A222" s="49">
        <v>9396</v>
      </c>
      <c r="B222" s="49">
        <v>83278</v>
      </c>
      <c r="C222" s="123">
        <f t="shared" si="34"/>
        <v>93</v>
      </c>
      <c r="D222" s="49">
        <v>2025</v>
      </c>
      <c r="E222" s="49" t="s">
        <v>12</v>
      </c>
      <c r="F222" s="110" t="s">
        <v>202</v>
      </c>
      <c r="G222" s="49">
        <v>1</v>
      </c>
      <c r="H222" s="49" t="s">
        <v>10</v>
      </c>
      <c r="I222" s="50">
        <v>421.9</v>
      </c>
      <c r="J222" s="51" t="s">
        <v>4</v>
      </c>
      <c r="K222" s="52">
        <v>3310</v>
      </c>
      <c r="L222" s="52">
        <f t="shared" si="30"/>
        <v>1426373.8646</v>
      </c>
      <c r="M222" s="52">
        <f t="shared" si="31"/>
        <v>1396489</v>
      </c>
      <c r="N222" s="52">
        <f t="shared" si="32"/>
        <v>29884.864600000004</v>
      </c>
      <c r="O222" s="52">
        <v>0</v>
      </c>
      <c r="P222" s="32"/>
      <c r="Q222" s="32"/>
    </row>
    <row r="223" spans="1:17" s="105" customFormat="1" ht="15" customHeight="1" x14ac:dyDescent="0.25">
      <c r="A223" s="49">
        <v>9396</v>
      </c>
      <c r="B223" s="49">
        <v>83277</v>
      </c>
      <c r="C223" s="123">
        <f t="shared" si="34"/>
        <v>93</v>
      </c>
      <c r="D223" s="49">
        <v>2025</v>
      </c>
      <c r="E223" s="49" t="s">
        <v>12</v>
      </c>
      <c r="F223" s="110" t="s">
        <v>202</v>
      </c>
      <c r="G223" s="49">
        <v>1</v>
      </c>
      <c r="H223" s="49" t="s">
        <v>3</v>
      </c>
      <c r="I223" s="50">
        <v>200</v>
      </c>
      <c r="J223" s="51" t="s">
        <v>4</v>
      </c>
      <c r="K223" s="52">
        <v>4186</v>
      </c>
      <c r="L223" s="52">
        <f t="shared" si="30"/>
        <v>855116.08</v>
      </c>
      <c r="M223" s="52">
        <f t="shared" si="31"/>
        <v>837200</v>
      </c>
      <c r="N223" s="52">
        <f t="shared" si="32"/>
        <v>17916.080000000002</v>
      </c>
      <c r="O223" s="52">
        <v>0</v>
      </c>
      <c r="P223" s="32"/>
      <c r="Q223" s="32"/>
    </row>
    <row r="224" spans="1:17" ht="15" customHeight="1" x14ac:dyDescent="0.25">
      <c r="A224" s="54">
        <v>5063</v>
      </c>
      <c r="B224" s="54">
        <v>49186</v>
      </c>
      <c r="C224" s="123">
        <v>94</v>
      </c>
      <c r="D224" s="49">
        <v>2025</v>
      </c>
      <c r="E224" s="49" t="s">
        <v>12</v>
      </c>
      <c r="F224" s="110" t="s">
        <v>245</v>
      </c>
      <c r="G224" s="49">
        <v>1</v>
      </c>
      <c r="H224" s="49" t="s">
        <v>7</v>
      </c>
      <c r="I224" s="50">
        <v>472.1</v>
      </c>
      <c r="J224" s="51" t="s">
        <v>4</v>
      </c>
      <c r="K224" s="52">
        <v>5084</v>
      </c>
      <c r="L224" s="52">
        <f t="shared" si="30"/>
        <v>2451519.7469600001</v>
      </c>
      <c r="M224" s="52">
        <f t="shared" si="31"/>
        <v>2400156.4</v>
      </c>
      <c r="N224" s="52">
        <f t="shared" si="32"/>
        <v>51363.346960000003</v>
      </c>
      <c r="O224" s="52">
        <v>0</v>
      </c>
    </row>
    <row r="225" spans="1:16" ht="15" customHeight="1" x14ac:dyDescent="0.25">
      <c r="A225" s="49">
        <v>5254</v>
      </c>
      <c r="B225" s="49">
        <v>51230</v>
      </c>
      <c r="C225" s="123">
        <f>IF(A224&lt;&gt;A225, C224+1, C224)</f>
        <v>95</v>
      </c>
      <c r="D225" s="49">
        <v>2025</v>
      </c>
      <c r="E225" s="49" t="s">
        <v>12</v>
      </c>
      <c r="F225" s="109" t="s">
        <v>159</v>
      </c>
      <c r="G225" s="49">
        <v>1</v>
      </c>
      <c r="H225" s="49" t="s">
        <v>1</v>
      </c>
      <c r="I225" s="50">
        <v>29</v>
      </c>
      <c r="J225" s="51" t="s">
        <v>0</v>
      </c>
      <c r="K225" s="52">
        <v>3100</v>
      </c>
      <c r="L225" s="52">
        <f t="shared" si="30"/>
        <v>91823.86</v>
      </c>
      <c r="M225" s="52">
        <f t="shared" si="31"/>
        <v>89900</v>
      </c>
      <c r="N225" s="52">
        <f t="shared" si="32"/>
        <v>1923.8600000000001</v>
      </c>
      <c r="O225" s="52">
        <v>0</v>
      </c>
    </row>
    <row r="226" spans="1:16" ht="15" customHeight="1" x14ac:dyDescent="0.25">
      <c r="A226" s="49">
        <v>5256</v>
      </c>
      <c r="B226" s="49">
        <v>51245</v>
      </c>
      <c r="C226" s="123">
        <f>IF(A225&lt;&gt;A226, C225+1, C225)</f>
        <v>96</v>
      </c>
      <c r="D226" s="49">
        <v>2025</v>
      </c>
      <c r="E226" s="49" t="s">
        <v>12</v>
      </c>
      <c r="F226" s="109" t="s">
        <v>160</v>
      </c>
      <c r="G226" s="49">
        <v>1</v>
      </c>
      <c r="H226" s="49" t="s">
        <v>5</v>
      </c>
      <c r="I226" s="50">
        <v>55.3</v>
      </c>
      <c r="J226" s="51" t="s">
        <v>4</v>
      </c>
      <c r="K226" s="52">
        <v>5391</v>
      </c>
      <c r="L226" s="52">
        <f t="shared" si="30"/>
        <v>304502.11722000001</v>
      </c>
      <c r="M226" s="52">
        <f t="shared" si="31"/>
        <v>298122.3</v>
      </c>
      <c r="N226" s="52">
        <f t="shared" si="32"/>
        <v>6379.8172200000008</v>
      </c>
      <c r="O226" s="52">
        <v>0</v>
      </c>
    </row>
    <row r="227" spans="1:16" ht="15" customHeight="1" x14ac:dyDescent="0.25">
      <c r="A227" s="49">
        <v>5309</v>
      </c>
      <c r="B227" s="49">
        <v>51882</v>
      </c>
      <c r="C227" s="123">
        <f>IF(A226&lt;&gt;A227, C226+1, C226)</f>
        <v>97</v>
      </c>
      <c r="D227" s="49">
        <v>2025</v>
      </c>
      <c r="E227" s="49" t="s">
        <v>12</v>
      </c>
      <c r="F227" s="109" t="s">
        <v>161</v>
      </c>
      <c r="G227" s="49">
        <v>1</v>
      </c>
      <c r="H227" s="49" t="s">
        <v>5</v>
      </c>
      <c r="I227" s="50">
        <v>55</v>
      </c>
      <c r="J227" s="51" t="s">
        <v>4</v>
      </c>
      <c r="K227" s="52">
        <v>5391</v>
      </c>
      <c r="L227" s="52">
        <f t="shared" si="30"/>
        <v>302850.20699999999</v>
      </c>
      <c r="M227" s="52">
        <f t="shared" si="31"/>
        <v>296505</v>
      </c>
      <c r="N227" s="52">
        <f t="shared" si="32"/>
        <v>6345.2070000000003</v>
      </c>
      <c r="O227" s="52">
        <v>0</v>
      </c>
    </row>
    <row r="228" spans="1:16" ht="15" customHeight="1" x14ac:dyDescent="0.25">
      <c r="A228" s="49">
        <v>4970</v>
      </c>
      <c r="B228" s="49">
        <v>48132</v>
      </c>
      <c r="C228" s="49">
        <v>98</v>
      </c>
      <c r="D228" s="49">
        <v>2025</v>
      </c>
      <c r="E228" s="49" t="s">
        <v>12</v>
      </c>
      <c r="F228" s="109" t="s">
        <v>140</v>
      </c>
      <c r="G228" s="49">
        <v>1</v>
      </c>
      <c r="H228" s="121" t="s">
        <v>254</v>
      </c>
      <c r="I228" s="50">
        <v>768</v>
      </c>
      <c r="J228" s="51" t="s">
        <v>4</v>
      </c>
      <c r="K228" s="122">
        <v>8801</v>
      </c>
      <c r="L228" s="52">
        <f t="shared" si="30"/>
        <v>6903814.1952</v>
      </c>
      <c r="M228" s="52">
        <f t="shared" si="31"/>
        <v>6759168</v>
      </c>
      <c r="N228" s="52">
        <f t="shared" si="32"/>
        <v>144646.19520000002</v>
      </c>
      <c r="O228" s="52">
        <v>0</v>
      </c>
    </row>
    <row r="229" spans="1:16" s="105" customFormat="1" ht="15" customHeight="1" x14ac:dyDescent="0.25">
      <c r="A229" s="49">
        <v>6011</v>
      </c>
      <c r="B229" s="49">
        <v>59072</v>
      </c>
      <c r="C229" s="123">
        <v>99</v>
      </c>
      <c r="D229" s="49">
        <v>2025</v>
      </c>
      <c r="E229" s="49" t="s">
        <v>12</v>
      </c>
      <c r="F229" s="110" t="s">
        <v>203</v>
      </c>
      <c r="G229" s="49">
        <v>1</v>
      </c>
      <c r="H229" s="49" t="s">
        <v>1</v>
      </c>
      <c r="I229" s="50">
        <v>85</v>
      </c>
      <c r="J229" s="51" t="s">
        <v>0</v>
      </c>
      <c r="K229" s="52">
        <v>3100</v>
      </c>
      <c r="L229" s="52">
        <f t="shared" si="30"/>
        <v>269138.90000000002</v>
      </c>
      <c r="M229" s="52">
        <f t="shared" si="31"/>
        <v>263500</v>
      </c>
      <c r="N229" s="52">
        <f t="shared" si="32"/>
        <v>5638.9000000000005</v>
      </c>
      <c r="O229" s="52">
        <v>0</v>
      </c>
      <c r="P229" s="32"/>
    </row>
    <row r="230" spans="1:16" s="105" customFormat="1" ht="15" customHeight="1" x14ac:dyDescent="0.25">
      <c r="A230" s="49">
        <v>6011</v>
      </c>
      <c r="B230" s="49">
        <v>59073</v>
      </c>
      <c r="C230" s="123">
        <f>IF(A229&lt;&gt;A230, C229+1, C229)</f>
        <v>99</v>
      </c>
      <c r="D230" s="49">
        <v>2025</v>
      </c>
      <c r="E230" s="49" t="s">
        <v>12</v>
      </c>
      <c r="F230" s="110" t="s">
        <v>203</v>
      </c>
      <c r="G230" s="49">
        <v>1</v>
      </c>
      <c r="H230" s="49" t="s">
        <v>2</v>
      </c>
      <c r="I230" s="50">
        <v>280</v>
      </c>
      <c r="J230" s="51" t="s">
        <v>0</v>
      </c>
      <c r="K230" s="52">
        <v>3127</v>
      </c>
      <c r="L230" s="52">
        <f t="shared" si="30"/>
        <v>894296.98400000005</v>
      </c>
      <c r="M230" s="52">
        <f t="shared" si="31"/>
        <v>875560</v>
      </c>
      <c r="N230" s="52">
        <f t="shared" si="32"/>
        <v>18736.984</v>
      </c>
      <c r="O230" s="52">
        <v>0</v>
      </c>
      <c r="P230" s="32"/>
    </row>
    <row r="231" spans="1:16" s="105" customFormat="1" ht="15" customHeight="1" x14ac:dyDescent="0.25">
      <c r="A231" s="49">
        <v>6011</v>
      </c>
      <c r="B231" s="49">
        <v>59076</v>
      </c>
      <c r="C231" s="123">
        <v>99</v>
      </c>
      <c r="D231" s="49">
        <v>2025</v>
      </c>
      <c r="E231" s="49" t="s">
        <v>12</v>
      </c>
      <c r="F231" s="110" t="s">
        <v>203</v>
      </c>
      <c r="G231" s="49">
        <v>1</v>
      </c>
      <c r="H231" s="49" t="s">
        <v>10</v>
      </c>
      <c r="I231" s="50">
        <v>172</v>
      </c>
      <c r="J231" s="51" t="s">
        <v>4</v>
      </c>
      <c r="K231" s="52">
        <v>3310</v>
      </c>
      <c r="L231" s="52">
        <f t="shared" si="30"/>
        <v>581503.44799999997</v>
      </c>
      <c r="M231" s="52">
        <f t="shared" si="31"/>
        <v>569320</v>
      </c>
      <c r="N231" s="52">
        <f t="shared" si="32"/>
        <v>12183.448000000002</v>
      </c>
      <c r="O231" s="52">
        <v>0</v>
      </c>
      <c r="P231" s="32"/>
    </row>
    <row r="232" spans="1:16" s="105" customFormat="1" ht="15" customHeight="1" x14ac:dyDescent="0.25">
      <c r="A232" s="49">
        <v>6011</v>
      </c>
      <c r="B232" s="49">
        <v>59077</v>
      </c>
      <c r="C232" s="123">
        <f>IF(A231&lt;&gt;A232, C231+1, C231)</f>
        <v>99</v>
      </c>
      <c r="D232" s="49">
        <v>2025</v>
      </c>
      <c r="E232" s="49" t="s">
        <v>12</v>
      </c>
      <c r="F232" s="110" t="s">
        <v>203</v>
      </c>
      <c r="G232" s="49">
        <v>1</v>
      </c>
      <c r="H232" s="49" t="s">
        <v>3</v>
      </c>
      <c r="I232" s="50">
        <v>130</v>
      </c>
      <c r="J232" s="51" t="s">
        <v>4</v>
      </c>
      <c r="K232" s="52">
        <v>4186</v>
      </c>
      <c r="L232" s="52">
        <f t="shared" si="30"/>
        <v>555825.45200000005</v>
      </c>
      <c r="M232" s="52">
        <f t="shared" si="31"/>
        <v>544180</v>
      </c>
      <c r="N232" s="52">
        <f t="shared" si="32"/>
        <v>11645.452000000001</v>
      </c>
      <c r="O232" s="52">
        <v>0</v>
      </c>
      <c r="P232" s="32"/>
    </row>
    <row r="233" spans="1:16" s="105" customFormat="1" ht="15" customHeight="1" x14ac:dyDescent="0.25">
      <c r="A233" s="49">
        <v>6011</v>
      </c>
      <c r="B233" s="49">
        <v>59074</v>
      </c>
      <c r="C233" s="123">
        <f>IF(A232&lt;&gt;A233, C232+1, C232)</f>
        <v>99</v>
      </c>
      <c r="D233" s="49">
        <v>2025</v>
      </c>
      <c r="E233" s="49" t="s">
        <v>12</v>
      </c>
      <c r="F233" s="110" t="s">
        <v>203</v>
      </c>
      <c r="G233" s="49">
        <v>1</v>
      </c>
      <c r="H233" s="49" t="s">
        <v>11</v>
      </c>
      <c r="I233" s="50">
        <v>100</v>
      </c>
      <c r="J233" s="51" t="s">
        <v>0</v>
      </c>
      <c r="K233" s="52">
        <v>2710</v>
      </c>
      <c r="L233" s="52">
        <f t="shared" si="30"/>
        <v>276799.40000000002</v>
      </c>
      <c r="M233" s="52">
        <f t="shared" si="31"/>
        <v>271000</v>
      </c>
      <c r="N233" s="52">
        <f t="shared" si="32"/>
        <v>5799.4000000000005</v>
      </c>
      <c r="O233" s="52">
        <v>0</v>
      </c>
      <c r="P233" s="32"/>
    </row>
    <row r="234" spans="1:16" s="105" customFormat="1" ht="15" customHeight="1" x14ac:dyDescent="0.25">
      <c r="A234" s="49">
        <v>6011</v>
      </c>
      <c r="B234" s="49">
        <v>59082</v>
      </c>
      <c r="C234" s="123">
        <f>IF(A233&lt;&gt;A234, C233+1, C233)</f>
        <v>99</v>
      </c>
      <c r="D234" s="49">
        <v>2025</v>
      </c>
      <c r="E234" s="49" t="s">
        <v>12</v>
      </c>
      <c r="F234" s="110" t="s">
        <v>203</v>
      </c>
      <c r="G234" s="49">
        <v>1</v>
      </c>
      <c r="H234" s="49" t="s">
        <v>183</v>
      </c>
      <c r="I234" s="50">
        <v>50</v>
      </c>
      <c r="J234" s="51" t="s">
        <v>0</v>
      </c>
      <c r="K234" s="50">
        <v>3576</v>
      </c>
      <c r="L234" s="52">
        <f t="shared" si="30"/>
        <v>182626.32</v>
      </c>
      <c r="M234" s="52">
        <f t="shared" si="31"/>
        <v>178800</v>
      </c>
      <c r="N234" s="52">
        <f t="shared" si="32"/>
        <v>3826.3200000000006</v>
      </c>
      <c r="O234" s="52">
        <v>0</v>
      </c>
      <c r="P234" s="32"/>
    </row>
    <row r="235" spans="1:16" ht="15" customHeight="1" x14ac:dyDescent="0.25">
      <c r="A235" s="49">
        <v>5612</v>
      </c>
      <c r="B235" s="49">
        <v>55234</v>
      </c>
      <c r="C235" s="123">
        <v>100</v>
      </c>
      <c r="D235" s="49">
        <v>2025</v>
      </c>
      <c r="E235" s="49" t="s">
        <v>12</v>
      </c>
      <c r="F235" s="110" t="s">
        <v>205</v>
      </c>
      <c r="G235" s="49">
        <v>1</v>
      </c>
      <c r="H235" s="49" t="s">
        <v>183</v>
      </c>
      <c r="I235" s="50">
        <v>150</v>
      </c>
      <c r="J235" s="51" t="s">
        <v>0</v>
      </c>
      <c r="K235" s="50">
        <v>3576</v>
      </c>
      <c r="L235" s="52">
        <f t="shared" si="30"/>
        <v>547878.96</v>
      </c>
      <c r="M235" s="52">
        <f t="shared" si="31"/>
        <v>536400</v>
      </c>
      <c r="N235" s="52">
        <f t="shared" si="32"/>
        <v>11478.960000000001</v>
      </c>
      <c r="O235" s="52">
        <v>0</v>
      </c>
    </row>
    <row r="236" spans="1:16" s="105" customFormat="1" ht="15" customHeight="1" x14ac:dyDescent="0.25">
      <c r="A236" s="49">
        <v>5293</v>
      </c>
      <c r="B236" s="49">
        <v>55148</v>
      </c>
      <c r="C236" s="123">
        <v>101</v>
      </c>
      <c r="D236" s="49">
        <v>2025</v>
      </c>
      <c r="E236" s="49" t="s">
        <v>12</v>
      </c>
      <c r="F236" s="109" t="s">
        <v>248</v>
      </c>
      <c r="G236" s="49">
        <v>1</v>
      </c>
      <c r="H236" s="49" t="s">
        <v>11</v>
      </c>
      <c r="I236" s="50">
        <v>79</v>
      </c>
      <c r="J236" s="51" t="s">
        <v>0</v>
      </c>
      <c r="K236" s="52">
        <v>2710</v>
      </c>
      <c r="L236" s="52">
        <f t="shared" si="30"/>
        <v>218671.52600000001</v>
      </c>
      <c r="M236" s="52">
        <f t="shared" si="31"/>
        <v>214090</v>
      </c>
      <c r="N236" s="52">
        <f t="shared" si="32"/>
        <v>4581.5260000000007</v>
      </c>
      <c r="O236" s="52">
        <v>0</v>
      </c>
      <c r="P236" s="32"/>
    </row>
    <row r="237" spans="1:16" s="105" customFormat="1" ht="15" customHeight="1" x14ac:dyDescent="0.25">
      <c r="A237" s="49">
        <v>5293</v>
      </c>
      <c r="B237" s="49">
        <v>55148</v>
      </c>
      <c r="C237" s="123">
        <f>IF(A236&lt;&gt;A237, C236+1, C236)</f>
        <v>101</v>
      </c>
      <c r="D237" s="49">
        <v>2025</v>
      </c>
      <c r="E237" s="49" t="s">
        <v>12</v>
      </c>
      <c r="F237" s="109" t="s">
        <v>248</v>
      </c>
      <c r="G237" s="49">
        <v>1</v>
      </c>
      <c r="H237" s="49" t="s">
        <v>6</v>
      </c>
      <c r="I237" s="50">
        <v>79</v>
      </c>
      <c r="J237" s="51" t="s">
        <v>0</v>
      </c>
      <c r="K237" s="52">
        <v>2710</v>
      </c>
      <c r="L237" s="52">
        <f t="shared" si="30"/>
        <v>218671.52600000001</v>
      </c>
      <c r="M237" s="52">
        <f t="shared" si="31"/>
        <v>214090</v>
      </c>
      <c r="N237" s="52">
        <f t="shared" si="32"/>
        <v>4581.5260000000007</v>
      </c>
      <c r="O237" s="52">
        <v>0</v>
      </c>
      <c r="P237" s="32"/>
    </row>
    <row r="238" spans="1:16" ht="15" customHeight="1" x14ac:dyDescent="0.25">
      <c r="A238" s="49">
        <v>5293</v>
      </c>
      <c r="B238" s="49">
        <v>55148</v>
      </c>
      <c r="C238" s="123">
        <f>IF(A237&lt;&gt;A238, C237+1, C237)</f>
        <v>101</v>
      </c>
      <c r="D238" s="49">
        <v>2025</v>
      </c>
      <c r="E238" s="49" t="s">
        <v>12</v>
      </c>
      <c r="F238" s="109" t="s">
        <v>248</v>
      </c>
      <c r="G238" s="49">
        <v>1</v>
      </c>
      <c r="H238" s="49" t="s">
        <v>7</v>
      </c>
      <c r="I238" s="50">
        <v>488</v>
      </c>
      <c r="J238" s="51" t="s">
        <v>4</v>
      </c>
      <c r="K238" s="52">
        <v>5084</v>
      </c>
      <c r="L238" s="52">
        <f t="shared" si="30"/>
        <v>2534085.2288000002</v>
      </c>
      <c r="M238" s="52">
        <f t="shared" si="31"/>
        <v>2480992</v>
      </c>
      <c r="N238" s="52">
        <f t="shared" si="32"/>
        <v>53093.228800000004</v>
      </c>
      <c r="O238" s="52">
        <v>0</v>
      </c>
    </row>
    <row r="239" spans="1:16" s="105" customFormat="1" ht="15" customHeight="1" x14ac:dyDescent="0.25">
      <c r="A239" s="49">
        <v>5293</v>
      </c>
      <c r="B239" s="49">
        <v>55148</v>
      </c>
      <c r="C239" s="123">
        <f>IF(A238&lt;&gt;A239, C238+1, C238)</f>
        <v>101</v>
      </c>
      <c r="D239" s="49">
        <v>2025</v>
      </c>
      <c r="E239" s="49" t="s">
        <v>12</v>
      </c>
      <c r="F239" s="109" t="s">
        <v>248</v>
      </c>
      <c r="G239" s="49">
        <v>1</v>
      </c>
      <c r="H239" s="55" t="s">
        <v>9</v>
      </c>
      <c r="I239" s="50">
        <v>200</v>
      </c>
      <c r="J239" s="51"/>
      <c r="K239" s="52">
        <v>1773</v>
      </c>
      <c r="L239" s="52">
        <f t="shared" si="30"/>
        <v>362188.44</v>
      </c>
      <c r="M239" s="52">
        <f t="shared" si="31"/>
        <v>354600</v>
      </c>
      <c r="N239" s="52">
        <f t="shared" si="32"/>
        <v>7588.4400000000005</v>
      </c>
      <c r="O239" s="52">
        <v>0</v>
      </c>
      <c r="P239" s="32"/>
    </row>
    <row r="240" spans="1:16" s="105" customFormat="1" ht="15" customHeight="1" x14ac:dyDescent="0.25">
      <c r="A240" s="49">
        <v>5293</v>
      </c>
      <c r="B240" s="49">
        <v>55148</v>
      </c>
      <c r="C240" s="123">
        <v>101</v>
      </c>
      <c r="D240" s="49">
        <v>2025</v>
      </c>
      <c r="E240" s="49" t="s">
        <v>12</v>
      </c>
      <c r="F240" s="109" t="s">
        <v>248</v>
      </c>
      <c r="G240" s="49">
        <v>1</v>
      </c>
      <c r="H240" s="49" t="s">
        <v>2</v>
      </c>
      <c r="I240" s="50">
        <v>712</v>
      </c>
      <c r="J240" s="51" t="s">
        <v>0</v>
      </c>
      <c r="K240" s="52">
        <v>3127</v>
      </c>
      <c r="L240" s="52">
        <f t="shared" si="30"/>
        <v>2274069.4736000001</v>
      </c>
      <c r="M240" s="52">
        <f t="shared" si="31"/>
        <v>2226424</v>
      </c>
      <c r="N240" s="52">
        <f t="shared" si="32"/>
        <v>47645.473600000005</v>
      </c>
      <c r="O240" s="52">
        <v>0</v>
      </c>
      <c r="P240" s="32"/>
    </row>
    <row r="241" spans="1:16" ht="15" customHeight="1" x14ac:dyDescent="0.25">
      <c r="A241" s="49">
        <v>5294</v>
      </c>
      <c r="B241" s="49">
        <v>51706</v>
      </c>
      <c r="C241" s="123">
        <v>102</v>
      </c>
      <c r="D241" s="49">
        <v>2025</v>
      </c>
      <c r="E241" s="49" t="s">
        <v>12</v>
      </c>
      <c r="F241" s="109" t="s">
        <v>162</v>
      </c>
      <c r="G241" s="49">
        <v>1</v>
      </c>
      <c r="H241" s="49" t="s">
        <v>10</v>
      </c>
      <c r="I241" s="50">
        <v>1235</v>
      </c>
      <c r="J241" s="51" t="s">
        <v>4</v>
      </c>
      <c r="K241" s="52">
        <v>3310</v>
      </c>
      <c r="L241" s="52">
        <f t="shared" si="30"/>
        <v>4175329.99</v>
      </c>
      <c r="M241" s="52">
        <f t="shared" si="31"/>
        <v>4087850</v>
      </c>
      <c r="N241" s="52">
        <f t="shared" si="32"/>
        <v>87479.99</v>
      </c>
      <c r="O241" s="52">
        <v>0</v>
      </c>
    </row>
    <row r="242" spans="1:16" s="105" customFormat="1" ht="15" customHeight="1" x14ac:dyDescent="0.25">
      <c r="A242" s="49">
        <v>5600</v>
      </c>
      <c r="B242" s="49">
        <v>55123</v>
      </c>
      <c r="C242" s="123">
        <v>103</v>
      </c>
      <c r="D242" s="49">
        <v>2025</v>
      </c>
      <c r="E242" s="49" t="s">
        <v>12</v>
      </c>
      <c r="F242" s="110" t="s">
        <v>206</v>
      </c>
      <c r="G242" s="49">
        <v>1</v>
      </c>
      <c r="H242" s="49" t="s">
        <v>183</v>
      </c>
      <c r="I242" s="50">
        <v>200</v>
      </c>
      <c r="J242" s="51" t="s">
        <v>0</v>
      </c>
      <c r="K242" s="50">
        <v>3576</v>
      </c>
      <c r="L242" s="52">
        <f t="shared" si="30"/>
        <v>730505.28</v>
      </c>
      <c r="M242" s="52">
        <f t="shared" si="31"/>
        <v>715200</v>
      </c>
      <c r="N242" s="52">
        <f t="shared" si="32"/>
        <v>15305.280000000002</v>
      </c>
      <c r="O242" s="52">
        <v>0</v>
      </c>
      <c r="P242" s="32"/>
    </row>
    <row r="243" spans="1:16" s="105" customFormat="1" ht="15" customHeight="1" x14ac:dyDescent="0.25">
      <c r="A243" s="49">
        <v>5600</v>
      </c>
      <c r="B243" s="49">
        <v>55124</v>
      </c>
      <c r="C243" s="123">
        <v>103</v>
      </c>
      <c r="D243" s="49">
        <v>2025</v>
      </c>
      <c r="E243" s="49" t="s">
        <v>12</v>
      </c>
      <c r="F243" s="110" t="s">
        <v>206</v>
      </c>
      <c r="G243" s="49">
        <v>1</v>
      </c>
      <c r="H243" s="49" t="s">
        <v>9</v>
      </c>
      <c r="I243" s="50">
        <v>200</v>
      </c>
      <c r="J243" s="51" t="s">
        <v>0</v>
      </c>
      <c r="K243" s="52">
        <v>1773</v>
      </c>
      <c r="L243" s="52">
        <f t="shared" si="30"/>
        <v>362188.44</v>
      </c>
      <c r="M243" s="52">
        <f t="shared" si="31"/>
        <v>354600</v>
      </c>
      <c r="N243" s="52">
        <f t="shared" si="32"/>
        <v>7588.4400000000005</v>
      </c>
      <c r="O243" s="52">
        <v>0</v>
      </c>
      <c r="P243" s="32"/>
    </row>
    <row r="244" spans="1:16" ht="15" customHeight="1" x14ac:dyDescent="0.25">
      <c r="A244" s="49">
        <v>5604</v>
      </c>
      <c r="B244" s="49">
        <v>55163</v>
      </c>
      <c r="C244" s="123">
        <v>104</v>
      </c>
      <c r="D244" s="49">
        <v>2025</v>
      </c>
      <c r="E244" s="49" t="s">
        <v>12</v>
      </c>
      <c r="F244" s="109" t="s">
        <v>37</v>
      </c>
      <c r="G244" s="49">
        <v>1</v>
      </c>
      <c r="H244" s="49" t="s">
        <v>183</v>
      </c>
      <c r="I244" s="50">
        <v>13</v>
      </c>
      <c r="J244" s="51" t="s">
        <v>0</v>
      </c>
      <c r="K244" s="50">
        <v>3576</v>
      </c>
      <c r="L244" s="52">
        <f t="shared" si="30"/>
        <v>47482.843200000003</v>
      </c>
      <c r="M244" s="52">
        <f t="shared" si="31"/>
        <v>46488</v>
      </c>
      <c r="N244" s="52">
        <f t="shared" si="32"/>
        <v>994.84320000000014</v>
      </c>
      <c r="O244" s="52">
        <v>0</v>
      </c>
    </row>
    <row r="245" spans="1:16" ht="15" customHeight="1" x14ac:dyDescent="0.25">
      <c r="A245" s="49">
        <v>5606</v>
      </c>
      <c r="B245" s="49">
        <v>55180</v>
      </c>
      <c r="C245" s="123">
        <v>105</v>
      </c>
      <c r="D245" s="49">
        <v>2025</v>
      </c>
      <c r="E245" s="49" t="s">
        <v>12</v>
      </c>
      <c r="F245" s="109" t="s">
        <v>163</v>
      </c>
      <c r="G245" s="49">
        <v>1</v>
      </c>
      <c r="H245" s="49" t="s">
        <v>183</v>
      </c>
      <c r="I245" s="50">
        <v>142</v>
      </c>
      <c r="J245" s="51" t="s">
        <v>0</v>
      </c>
      <c r="K245" s="50">
        <v>3576</v>
      </c>
      <c r="L245" s="52">
        <f t="shared" ref="L245:L308" si="35">M245+N245+O245</f>
        <v>518658.7488</v>
      </c>
      <c r="M245" s="52">
        <f t="shared" ref="M245:M308" si="36">I245*K245</f>
        <v>507792</v>
      </c>
      <c r="N245" s="52">
        <f t="shared" ref="N245:N308" si="37">M245*2.14%</f>
        <v>10866.748800000001</v>
      </c>
      <c r="O245" s="52">
        <v>0</v>
      </c>
    </row>
    <row r="246" spans="1:16" s="105" customFormat="1" ht="15" customHeight="1" x14ac:dyDescent="0.25">
      <c r="A246" s="49">
        <v>5613</v>
      </c>
      <c r="B246" s="49">
        <v>55252</v>
      </c>
      <c r="C246" s="123">
        <v>106</v>
      </c>
      <c r="D246" s="49">
        <v>2025</v>
      </c>
      <c r="E246" s="49" t="s">
        <v>12</v>
      </c>
      <c r="F246" s="109" t="s">
        <v>122</v>
      </c>
      <c r="G246" s="49">
        <v>1</v>
      </c>
      <c r="H246" s="49" t="s">
        <v>10</v>
      </c>
      <c r="I246" s="50">
        <v>340.2</v>
      </c>
      <c r="J246" s="51" t="s">
        <v>4</v>
      </c>
      <c r="K246" s="52">
        <v>3310</v>
      </c>
      <c r="L246" s="52">
        <f t="shared" si="35"/>
        <v>1150159.7268000001</v>
      </c>
      <c r="M246" s="52">
        <f t="shared" si="36"/>
        <v>1126062</v>
      </c>
      <c r="N246" s="52">
        <f t="shared" si="37"/>
        <v>24097.726800000004</v>
      </c>
      <c r="O246" s="52">
        <v>0</v>
      </c>
      <c r="P246" s="32"/>
    </row>
    <row r="247" spans="1:16" s="105" customFormat="1" ht="15" customHeight="1" x14ac:dyDescent="0.25">
      <c r="A247" s="49">
        <v>5613</v>
      </c>
      <c r="B247" s="49">
        <v>55253</v>
      </c>
      <c r="C247" s="123">
        <f t="shared" ref="C247:C271" si="38">IF(A246&lt;&gt;A247, C246+1, C246)</f>
        <v>106</v>
      </c>
      <c r="D247" s="49">
        <v>2025</v>
      </c>
      <c r="E247" s="49" t="s">
        <v>12</v>
      </c>
      <c r="F247" s="109" t="s">
        <v>122</v>
      </c>
      <c r="G247" s="49">
        <v>1</v>
      </c>
      <c r="H247" s="49" t="s">
        <v>1</v>
      </c>
      <c r="I247" s="50">
        <v>100</v>
      </c>
      <c r="J247" s="51" t="s">
        <v>0</v>
      </c>
      <c r="K247" s="52">
        <v>3100</v>
      </c>
      <c r="L247" s="52">
        <f t="shared" si="35"/>
        <v>316634</v>
      </c>
      <c r="M247" s="52">
        <f t="shared" si="36"/>
        <v>310000</v>
      </c>
      <c r="N247" s="52">
        <f t="shared" si="37"/>
        <v>6634.0000000000009</v>
      </c>
      <c r="O247" s="52">
        <v>0</v>
      </c>
      <c r="P247" s="32"/>
    </row>
    <row r="248" spans="1:16" s="105" customFormat="1" ht="15" customHeight="1" x14ac:dyDescent="0.25">
      <c r="A248" s="49">
        <v>5613</v>
      </c>
      <c r="B248" s="49">
        <v>55248</v>
      </c>
      <c r="C248" s="123">
        <f t="shared" si="38"/>
        <v>106</v>
      </c>
      <c r="D248" s="49">
        <v>2025</v>
      </c>
      <c r="E248" s="49" t="s">
        <v>12</v>
      </c>
      <c r="F248" s="109" t="s">
        <v>122</v>
      </c>
      <c r="G248" s="49">
        <v>1</v>
      </c>
      <c r="H248" s="49" t="s">
        <v>183</v>
      </c>
      <c r="I248" s="50">
        <v>180</v>
      </c>
      <c r="J248" s="51" t="s">
        <v>0</v>
      </c>
      <c r="K248" s="50">
        <v>3576</v>
      </c>
      <c r="L248" s="52">
        <f t="shared" si="35"/>
        <v>657454.75199999998</v>
      </c>
      <c r="M248" s="52">
        <f t="shared" si="36"/>
        <v>643680</v>
      </c>
      <c r="N248" s="52">
        <f t="shared" si="37"/>
        <v>13774.752000000002</v>
      </c>
      <c r="O248" s="52">
        <v>0</v>
      </c>
      <c r="P248" s="32"/>
    </row>
    <row r="249" spans="1:16" s="105" customFormat="1" ht="15" customHeight="1" x14ac:dyDescent="0.25">
      <c r="A249" s="49">
        <v>5614</v>
      </c>
      <c r="B249" s="49">
        <v>55261</v>
      </c>
      <c r="C249" s="123">
        <f t="shared" si="38"/>
        <v>107</v>
      </c>
      <c r="D249" s="49">
        <v>2025</v>
      </c>
      <c r="E249" s="49" t="s">
        <v>12</v>
      </c>
      <c r="F249" s="109" t="s">
        <v>38</v>
      </c>
      <c r="G249" s="49">
        <v>1</v>
      </c>
      <c r="H249" s="49" t="s">
        <v>10</v>
      </c>
      <c r="I249" s="50">
        <v>912</v>
      </c>
      <c r="J249" s="51" t="s">
        <v>4</v>
      </c>
      <c r="K249" s="52">
        <v>3310</v>
      </c>
      <c r="L249" s="52">
        <f t="shared" si="35"/>
        <v>3083320.608</v>
      </c>
      <c r="M249" s="52">
        <f t="shared" si="36"/>
        <v>3018720</v>
      </c>
      <c r="N249" s="52">
        <f t="shared" si="37"/>
        <v>64600.608000000007</v>
      </c>
      <c r="O249" s="52">
        <v>0</v>
      </c>
      <c r="P249" s="32"/>
    </row>
    <row r="250" spans="1:16" s="105" customFormat="1" ht="15" customHeight="1" x14ac:dyDescent="0.25">
      <c r="A250" s="49">
        <v>5614</v>
      </c>
      <c r="B250" s="49">
        <v>55257</v>
      </c>
      <c r="C250" s="123">
        <f t="shared" si="38"/>
        <v>107</v>
      </c>
      <c r="D250" s="49">
        <v>2025</v>
      </c>
      <c r="E250" s="49" t="s">
        <v>12</v>
      </c>
      <c r="F250" s="109" t="s">
        <v>38</v>
      </c>
      <c r="G250" s="49">
        <v>1</v>
      </c>
      <c r="H250" s="49" t="s">
        <v>183</v>
      </c>
      <c r="I250" s="50">
        <v>300</v>
      </c>
      <c r="J250" s="51" t="s">
        <v>0</v>
      </c>
      <c r="K250" s="50">
        <v>3576</v>
      </c>
      <c r="L250" s="52">
        <f t="shared" si="35"/>
        <v>1095757.92</v>
      </c>
      <c r="M250" s="52">
        <f t="shared" si="36"/>
        <v>1072800</v>
      </c>
      <c r="N250" s="52">
        <f t="shared" si="37"/>
        <v>22957.920000000002</v>
      </c>
      <c r="O250" s="52">
        <v>0</v>
      </c>
      <c r="P250" s="32"/>
    </row>
    <row r="251" spans="1:16" s="105" customFormat="1" ht="15" customHeight="1" x14ac:dyDescent="0.25">
      <c r="A251" s="49">
        <v>5614</v>
      </c>
      <c r="B251" s="49">
        <v>55259</v>
      </c>
      <c r="C251" s="123">
        <f t="shared" si="38"/>
        <v>107</v>
      </c>
      <c r="D251" s="49">
        <v>2025</v>
      </c>
      <c r="E251" s="49" t="s">
        <v>12</v>
      </c>
      <c r="F251" s="109" t="s">
        <v>38</v>
      </c>
      <c r="G251" s="49">
        <v>1</v>
      </c>
      <c r="H251" s="49" t="s">
        <v>9</v>
      </c>
      <c r="I251" s="50">
        <v>275</v>
      </c>
      <c r="J251" s="51" t="s">
        <v>0</v>
      </c>
      <c r="K251" s="52">
        <v>1773</v>
      </c>
      <c r="L251" s="52">
        <f t="shared" si="35"/>
        <v>498009.10499999998</v>
      </c>
      <c r="M251" s="52">
        <f t="shared" si="36"/>
        <v>487575</v>
      </c>
      <c r="N251" s="52">
        <f t="shared" si="37"/>
        <v>10434.105000000001</v>
      </c>
      <c r="O251" s="52">
        <v>0</v>
      </c>
      <c r="P251" s="32"/>
    </row>
    <row r="252" spans="1:16" s="105" customFormat="1" ht="15" customHeight="1" x14ac:dyDescent="0.25">
      <c r="A252" s="49">
        <v>5614</v>
      </c>
      <c r="B252" s="49">
        <v>55260</v>
      </c>
      <c r="C252" s="123">
        <f t="shared" si="38"/>
        <v>107</v>
      </c>
      <c r="D252" s="49">
        <v>2025</v>
      </c>
      <c r="E252" s="49" t="s">
        <v>12</v>
      </c>
      <c r="F252" s="109" t="s">
        <v>38</v>
      </c>
      <c r="G252" s="49">
        <v>1</v>
      </c>
      <c r="H252" s="49" t="s">
        <v>3</v>
      </c>
      <c r="I252" s="50">
        <v>3000</v>
      </c>
      <c r="J252" s="51" t="s">
        <v>4</v>
      </c>
      <c r="K252" s="52">
        <v>4186</v>
      </c>
      <c r="L252" s="52">
        <f t="shared" si="35"/>
        <v>12826741.199999999</v>
      </c>
      <c r="M252" s="52">
        <f t="shared" si="36"/>
        <v>12558000</v>
      </c>
      <c r="N252" s="52">
        <f t="shared" si="37"/>
        <v>268741.2</v>
      </c>
      <c r="O252" s="52">
        <v>0</v>
      </c>
      <c r="P252" s="32"/>
    </row>
    <row r="253" spans="1:16" s="105" customFormat="1" ht="15" customHeight="1" x14ac:dyDescent="0.25">
      <c r="A253" s="49">
        <v>5614</v>
      </c>
      <c r="B253" s="49">
        <v>55258</v>
      </c>
      <c r="C253" s="123">
        <f t="shared" si="38"/>
        <v>107</v>
      </c>
      <c r="D253" s="49">
        <v>2025</v>
      </c>
      <c r="E253" s="49" t="s">
        <v>12</v>
      </c>
      <c r="F253" s="109" t="s">
        <v>38</v>
      </c>
      <c r="G253" s="49">
        <v>1</v>
      </c>
      <c r="H253" s="49" t="s">
        <v>2</v>
      </c>
      <c r="I253" s="50">
        <v>1600</v>
      </c>
      <c r="J253" s="51" t="s">
        <v>0</v>
      </c>
      <c r="K253" s="52">
        <v>3127</v>
      </c>
      <c r="L253" s="52">
        <f t="shared" si="35"/>
        <v>5110268.4800000004</v>
      </c>
      <c r="M253" s="52">
        <f t="shared" si="36"/>
        <v>5003200</v>
      </c>
      <c r="N253" s="52">
        <f t="shared" si="37"/>
        <v>107068.48000000001</v>
      </c>
      <c r="O253" s="52">
        <v>0</v>
      </c>
      <c r="P253" s="32"/>
    </row>
    <row r="254" spans="1:16" s="105" customFormat="1" ht="15" customHeight="1" x14ac:dyDescent="0.25">
      <c r="A254" s="49">
        <v>5614</v>
      </c>
      <c r="B254" s="49">
        <v>55256</v>
      </c>
      <c r="C254" s="123">
        <f t="shared" si="38"/>
        <v>107</v>
      </c>
      <c r="D254" s="49">
        <v>2025</v>
      </c>
      <c r="E254" s="49" t="s">
        <v>12</v>
      </c>
      <c r="F254" s="109" t="s">
        <v>38</v>
      </c>
      <c r="G254" s="49">
        <v>1</v>
      </c>
      <c r="H254" s="49" t="s">
        <v>1</v>
      </c>
      <c r="I254" s="50">
        <v>320</v>
      </c>
      <c r="J254" s="51" t="s">
        <v>0</v>
      </c>
      <c r="K254" s="52">
        <v>3100</v>
      </c>
      <c r="L254" s="52">
        <f t="shared" si="35"/>
        <v>1013228.8</v>
      </c>
      <c r="M254" s="52">
        <f t="shared" si="36"/>
        <v>992000</v>
      </c>
      <c r="N254" s="52">
        <f t="shared" si="37"/>
        <v>21228.800000000003</v>
      </c>
      <c r="O254" s="52">
        <v>0</v>
      </c>
      <c r="P254" s="32"/>
    </row>
    <row r="255" spans="1:16" ht="15" customHeight="1" x14ac:dyDescent="0.25">
      <c r="A255" s="49">
        <v>5363</v>
      </c>
      <c r="B255" s="49">
        <v>52515</v>
      </c>
      <c r="C255" s="123">
        <v>108</v>
      </c>
      <c r="D255" s="49">
        <v>2025</v>
      </c>
      <c r="E255" s="49" t="s">
        <v>12</v>
      </c>
      <c r="F255" s="111" t="s">
        <v>164</v>
      </c>
      <c r="G255" s="49">
        <v>1</v>
      </c>
      <c r="H255" s="49" t="s">
        <v>183</v>
      </c>
      <c r="I255" s="50">
        <v>20</v>
      </c>
      <c r="J255" s="58" t="s">
        <v>0</v>
      </c>
      <c r="K255" s="50">
        <v>3576</v>
      </c>
      <c r="L255" s="52">
        <f t="shared" si="35"/>
        <v>73050.528000000006</v>
      </c>
      <c r="M255" s="52">
        <f t="shared" si="36"/>
        <v>71520</v>
      </c>
      <c r="N255" s="52">
        <f t="shared" si="37"/>
        <v>1530.5280000000002</v>
      </c>
      <c r="O255" s="52">
        <v>0</v>
      </c>
    </row>
    <row r="256" spans="1:16" s="105" customFormat="1" ht="15" customHeight="1" x14ac:dyDescent="0.25">
      <c r="A256" s="49">
        <v>5364</v>
      </c>
      <c r="B256" s="49">
        <v>52523</v>
      </c>
      <c r="C256" s="123">
        <v>109</v>
      </c>
      <c r="D256" s="49">
        <v>2025</v>
      </c>
      <c r="E256" s="49" t="s">
        <v>12</v>
      </c>
      <c r="F256" s="110" t="s">
        <v>207</v>
      </c>
      <c r="G256" s="49">
        <v>1</v>
      </c>
      <c r="H256" s="49" t="s">
        <v>9</v>
      </c>
      <c r="I256" s="50">
        <v>50</v>
      </c>
      <c r="J256" s="51" t="s">
        <v>0</v>
      </c>
      <c r="K256" s="52">
        <v>1773</v>
      </c>
      <c r="L256" s="52">
        <f t="shared" si="35"/>
        <v>90547.11</v>
      </c>
      <c r="M256" s="52">
        <f t="shared" si="36"/>
        <v>88650</v>
      </c>
      <c r="N256" s="52">
        <f t="shared" si="37"/>
        <v>1897.1100000000001</v>
      </c>
      <c r="O256" s="52">
        <v>0</v>
      </c>
      <c r="P256" s="32"/>
    </row>
    <row r="257" spans="1:16" s="105" customFormat="1" ht="15" customHeight="1" x14ac:dyDescent="0.25">
      <c r="A257" s="49">
        <v>5364</v>
      </c>
      <c r="B257" s="49">
        <v>52522</v>
      </c>
      <c r="C257" s="123">
        <f t="shared" si="38"/>
        <v>109</v>
      </c>
      <c r="D257" s="49">
        <v>2025</v>
      </c>
      <c r="E257" s="49" t="s">
        <v>12</v>
      </c>
      <c r="F257" s="110" t="s">
        <v>207</v>
      </c>
      <c r="G257" s="49">
        <v>1</v>
      </c>
      <c r="H257" s="49" t="s">
        <v>183</v>
      </c>
      <c r="I257" s="50">
        <v>20</v>
      </c>
      <c r="J257" s="51" t="s">
        <v>0</v>
      </c>
      <c r="K257" s="50">
        <v>3576</v>
      </c>
      <c r="L257" s="52">
        <f t="shared" si="35"/>
        <v>73050.528000000006</v>
      </c>
      <c r="M257" s="52">
        <f t="shared" si="36"/>
        <v>71520</v>
      </c>
      <c r="N257" s="52">
        <f t="shared" si="37"/>
        <v>1530.5280000000002</v>
      </c>
      <c r="O257" s="52">
        <v>0</v>
      </c>
      <c r="P257" s="32"/>
    </row>
    <row r="258" spans="1:16" s="105" customFormat="1" ht="15" customHeight="1" x14ac:dyDescent="0.25">
      <c r="A258" s="49">
        <v>5364</v>
      </c>
      <c r="B258" s="49">
        <v>52520</v>
      </c>
      <c r="C258" s="123">
        <f t="shared" si="38"/>
        <v>109</v>
      </c>
      <c r="D258" s="49">
        <v>2025</v>
      </c>
      <c r="E258" s="49" t="s">
        <v>12</v>
      </c>
      <c r="F258" s="110" t="s">
        <v>207</v>
      </c>
      <c r="G258" s="49">
        <v>1</v>
      </c>
      <c r="H258" s="49" t="s">
        <v>7</v>
      </c>
      <c r="I258" s="50">
        <v>425</v>
      </c>
      <c r="J258" s="51" t="s">
        <v>4</v>
      </c>
      <c r="K258" s="52">
        <v>5955</v>
      </c>
      <c r="L258" s="52">
        <f t="shared" si="35"/>
        <v>2585035.7250000001</v>
      </c>
      <c r="M258" s="52">
        <f t="shared" si="36"/>
        <v>2530875</v>
      </c>
      <c r="N258" s="52">
        <f t="shared" si="37"/>
        <v>54160.725000000006</v>
      </c>
      <c r="O258" s="52">
        <v>0</v>
      </c>
      <c r="P258" s="32"/>
    </row>
    <row r="259" spans="1:16" s="105" customFormat="1" ht="15" customHeight="1" x14ac:dyDescent="0.25">
      <c r="A259" s="49">
        <v>5385</v>
      </c>
      <c r="B259" s="49">
        <v>52761</v>
      </c>
      <c r="C259" s="123">
        <f t="shared" si="38"/>
        <v>110</v>
      </c>
      <c r="D259" s="49">
        <v>2025</v>
      </c>
      <c r="E259" s="49" t="s">
        <v>12</v>
      </c>
      <c r="F259" s="110" t="s">
        <v>208</v>
      </c>
      <c r="G259" s="49">
        <v>1</v>
      </c>
      <c r="H259" s="49" t="s">
        <v>9</v>
      </c>
      <c r="I259" s="50">
        <v>80</v>
      </c>
      <c r="J259" s="51" t="s">
        <v>0</v>
      </c>
      <c r="K259" s="52">
        <v>1773</v>
      </c>
      <c r="L259" s="52">
        <f t="shared" si="35"/>
        <v>144875.37599999999</v>
      </c>
      <c r="M259" s="52">
        <f t="shared" si="36"/>
        <v>141840</v>
      </c>
      <c r="N259" s="52">
        <f t="shared" si="37"/>
        <v>3035.3760000000002</v>
      </c>
      <c r="O259" s="52">
        <v>0</v>
      </c>
      <c r="P259" s="32"/>
    </row>
    <row r="260" spans="1:16" s="105" customFormat="1" ht="15" customHeight="1" x14ac:dyDescent="0.25">
      <c r="A260" s="49">
        <v>5385</v>
      </c>
      <c r="B260" s="49">
        <v>52763</v>
      </c>
      <c r="C260" s="123">
        <f t="shared" si="38"/>
        <v>110</v>
      </c>
      <c r="D260" s="49">
        <v>2025</v>
      </c>
      <c r="E260" s="49" t="s">
        <v>12</v>
      </c>
      <c r="F260" s="110" t="s">
        <v>208</v>
      </c>
      <c r="G260" s="49">
        <v>1</v>
      </c>
      <c r="H260" s="49" t="s">
        <v>1</v>
      </c>
      <c r="I260" s="50">
        <v>60</v>
      </c>
      <c r="J260" s="51" t="s">
        <v>0</v>
      </c>
      <c r="K260" s="52">
        <v>3100</v>
      </c>
      <c r="L260" s="52">
        <f t="shared" si="35"/>
        <v>189980.4</v>
      </c>
      <c r="M260" s="52">
        <f t="shared" si="36"/>
        <v>186000</v>
      </c>
      <c r="N260" s="52">
        <f t="shared" si="37"/>
        <v>3980.4000000000005</v>
      </c>
      <c r="O260" s="52">
        <v>0</v>
      </c>
      <c r="P260" s="32"/>
    </row>
    <row r="261" spans="1:16" s="105" customFormat="1" ht="15" customHeight="1" x14ac:dyDescent="0.25">
      <c r="A261" s="49">
        <v>5385</v>
      </c>
      <c r="B261" s="49">
        <v>52764</v>
      </c>
      <c r="C261" s="123">
        <f t="shared" si="38"/>
        <v>110</v>
      </c>
      <c r="D261" s="49">
        <v>2025</v>
      </c>
      <c r="E261" s="49" t="s">
        <v>12</v>
      </c>
      <c r="F261" s="110" t="s">
        <v>208</v>
      </c>
      <c r="G261" s="49">
        <v>1</v>
      </c>
      <c r="H261" s="49" t="s">
        <v>5</v>
      </c>
      <c r="I261" s="50">
        <v>60.45</v>
      </c>
      <c r="J261" s="51" t="s">
        <v>4</v>
      </c>
      <c r="K261" s="52">
        <v>5391</v>
      </c>
      <c r="L261" s="52">
        <f t="shared" si="35"/>
        <v>332859.90932999999</v>
      </c>
      <c r="M261" s="52">
        <f t="shared" si="36"/>
        <v>325885.95</v>
      </c>
      <c r="N261" s="52">
        <f t="shared" si="37"/>
        <v>6973.9593300000006</v>
      </c>
      <c r="O261" s="52">
        <v>0</v>
      </c>
      <c r="P261" s="32"/>
    </row>
    <row r="262" spans="1:16" s="105" customFormat="1" ht="15" customHeight="1" x14ac:dyDescent="0.25">
      <c r="A262" s="49">
        <v>5386</v>
      </c>
      <c r="B262" s="49">
        <v>52770</v>
      </c>
      <c r="C262" s="123">
        <f t="shared" si="38"/>
        <v>111</v>
      </c>
      <c r="D262" s="49">
        <v>2025</v>
      </c>
      <c r="E262" s="49" t="s">
        <v>12</v>
      </c>
      <c r="F262" s="109" t="s">
        <v>32</v>
      </c>
      <c r="G262" s="49">
        <v>1</v>
      </c>
      <c r="H262" s="49" t="s">
        <v>10</v>
      </c>
      <c r="I262" s="50">
        <v>863</v>
      </c>
      <c r="J262" s="51" t="s">
        <v>4</v>
      </c>
      <c r="K262" s="52">
        <v>3310</v>
      </c>
      <c r="L262" s="52">
        <f t="shared" si="35"/>
        <v>2917659.7420000001</v>
      </c>
      <c r="M262" s="52">
        <f t="shared" si="36"/>
        <v>2856530</v>
      </c>
      <c r="N262" s="52">
        <f t="shared" si="37"/>
        <v>61129.742000000006</v>
      </c>
      <c r="O262" s="52">
        <v>0</v>
      </c>
      <c r="P262" s="32"/>
    </row>
    <row r="263" spans="1:16" s="105" customFormat="1" ht="15" customHeight="1" x14ac:dyDescent="0.25">
      <c r="A263" s="49">
        <v>5386</v>
      </c>
      <c r="B263" s="49">
        <v>52775</v>
      </c>
      <c r="C263" s="123">
        <f t="shared" si="38"/>
        <v>111</v>
      </c>
      <c r="D263" s="49">
        <v>2025</v>
      </c>
      <c r="E263" s="49" t="s">
        <v>12</v>
      </c>
      <c r="F263" s="109" t="s">
        <v>32</v>
      </c>
      <c r="G263" s="49">
        <v>1</v>
      </c>
      <c r="H263" s="49" t="s">
        <v>183</v>
      </c>
      <c r="I263" s="50">
        <v>220</v>
      </c>
      <c r="J263" s="51" t="s">
        <v>0</v>
      </c>
      <c r="K263" s="50">
        <v>3576</v>
      </c>
      <c r="L263" s="52">
        <f t="shared" si="35"/>
        <v>803555.80799999996</v>
      </c>
      <c r="M263" s="52">
        <f t="shared" si="36"/>
        <v>786720</v>
      </c>
      <c r="N263" s="52">
        <f t="shared" si="37"/>
        <v>16835.808000000001</v>
      </c>
      <c r="O263" s="52">
        <v>0</v>
      </c>
      <c r="P263" s="32"/>
    </row>
    <row r="264" spans="1:16" ht="15" customHeight="1" x14ac:dyDescent="0.25">
      <c r="A264" s="49">
        <v>5389</v>
      </c>
      <c r="B264" s="49">
        <v>52804</v>
      </c>
      <c r="C264" s="123">
        <v>112</v>
      </c>
      <c r="D264" s="49">
        <v>2025</v>
      </c>
      <c r="E264" s="49" t="s">
        <v>12</v>
      </c>
      <c r="F264" s="111" t="s">
        <v>33</v>
      </c>
      <c r="G264" s="49">
        <v>1</v>
      </c>
      <c r="H264" s="49" t="s">
        <v>183</v>
      </c>
      <c r="I264" s="50">
        <v>400</v>
      </c>
      <c r="J264" s="58" t="s">
        <v>0</v>
      </c>
      <c r="K264" s="50">
        <v>3576</v>
      </c>
      <c r="L264" s="52">
        <f t="shared" si="35"/>
        <v>1461010.56</v>
      </c>
      <c r="M264" s="52">
        <f t="shared" si="36"/>
        <v>1430400</v>
      </c>
      <c r="N264" s="52">
        <f t="shared" si="37"/>
        <v>30610.560000000005</v>
      </c>
      <c r="O264" s="52">
        <v>0</v>
      </c>
    </row>
    <row r="265" spans="1:16" ht="15" customHeight="1" x14ac:dyDescent="0.25">
      <c r="A265" s="49">
        <v>5390</v>
      </c>
      <c r="B265" s="49">
        <v>52818</v>
      </c>
      <c r="C265" s="123">
        <v>113</v>
      </c>
      <c r="D265" s="49">
        <v>2025</v>
      </c>
      <c r="E265" s="49" t="s">
        <v>12</v>
      </c>
      <c r="F265" s="111" t="s">
        <v>222</v>
      </c>
      <c r="G265" s="49">
        <v>1</v>
      </c>
      <c r="H265" s="49" t="s">
        <v>5</v>
      </c>
      <c r="I265" s="50">
        <v>250</v>
      </c>
      <c r="J265" s="51" t="s">
        <v>4</v>
      </c>
      <c r="K265" s="52">
        <v>5391</v>
      </c>
      <c r="L265" s="52">
        <f t="shared" si="35"/>
        <v>1376591.85</v>
      </c>
      <c r="M265" s="52">
        <f t="shared" si="36"/>
        <v>1347750</v>
      </c>
      <c r="N265" s="52">
        <f t="shared" si="37"/>
        <v>28841.850000000002</v>
      </c>
      <c r="O265" s="52">
        <v>0</v>
      </c>
    </row>
    <row r="266" spans="1:16" s="105" customFormat="1" ht="15" customHeight="1" x14ac:dyDescent="0.25">
      <c r="A266" s="49">
        <v>5420</v>
      </c>
      <c r="B266" s="49">
        <v>53138</v>
      </c>
      <c r="C266" s="123">
        <v>114</v>
      </c>
      <c r="D266" s="49">
        <v>2025</v>
      </c>
      <c r="E266" s="49" t="s">
        <v>12</v>
      </c>
      <c r="F266" s="109" t="s">
        <v>193</v>
      </c>
      <c r="G266" s="49">
        <v>1</v>
      </c>
      <c r="H266" s="49" t="s">
        <v>5</v>
      </c>
      <c r="I266" s="50">
        <v>192.6</v>
      </c>
      <c r="J266" s="51" t="s">
        <v>4</v>
      </c>
      <c r="K266" s="52">
        <v>5391</v>
      </c>
      <c r="L266" s="52">
        <f t="shared" si="35"/>
        <v>1060526.36124</v>
      </c>
      <c r="M266" s="52">
        <f t="shared" si="36"/>
        <v>1038306.6</v>
      </c>
      <c r="N266" s="52">
        <f t="shared" si="37"/>
        <v>22219.761240000003</v>
      </c>
      <c r="O266" s="52">
        <v>0</v>
      </c>
      <c r="P266" s="32"/>
    </row>
    <row r="267" spans="1:16" s="105" customFormat="1" ht="15" customHeight="1" x14ac:dyDescent="0.25">
      <c r="A267" s="49">
        <v>5422</v>
      </c>
      <c r="B267" s="49">
        <v>53151</v>
      </c>
      <c r="C267" s="123">
        <v>115</v>
      </c>
      <c r="D267" s="49">
        <v>2025</v>
      </c>
      <c r="E267" s="49" t="s">
        <v>12</v>
      </c>
      <c r="F267" s="109" t="s">
        <v>142</v>
      </c>
      <c r="G267" s="49">
        <v>1</v>
      </c>
      <c r="H267" s="49" t="s">
        <v>5</v>
      </c>
      <c r="I267" s="50">
        <v>97.5</v>
      </c>
      <c r="J267" s="51" t="s">
        <v>4</v>
      </c>
      <c r="K267" s="52">
        <v>5391</v>
      </c>
      <c r="L267" s="52">
        <f t="shared" si="35"/>
        <v>536870.82149999996</v>
      </c>
      <c r="M267" s="52">
        <f t="shared" si="36"/>
        <v>525622.5</v>
      </c>
      <c r="N267" s="52">
        <f t="shared" si="37"/>
        <v>11248.321500000002</v>
      </c>
      <c r="O267" s="52">
        <v>0</v>
      </c>
      <c r="P267" s="32"/>
    </row>
    <row r="268" spans="1:16" s="105" customFormat="1" ht="15" customHeight="1" x14ac:dyDescent="0.25">
      <c r="A268" s="49">
        <v>5424</v>
      </c>
      <c r="B268" s="49">
        <v>53186</v>
      </c>
      <c r="C268" s="123">
        <f t="shared" si="38"/>
        <v>116</v>
      </c>
      <c r="D268" s="49">
        <v>2025</v>
      </c>
      <c r="E268" s="49" t="s">
        <v>12</v>
      </c>
      <c r="F268" s="109" t="s">
        <v>143</v>
      </c>
      <c r="G268" s="49">
        <v>1</v>
      </c>
      <c r="H268" s="49" t="s">
        <v>5</v>
      </c>
      <c r="I268" s="50">
        <v>97.2</v>
      </c>
      <c r="J268" s="51" t="s">
        <v>4</v>
      </c>
      <c r="K268" s="52">
        <v>5391</v>
      </c>
      <c r="L268" s="52">
        <f t="shared" si="35"/>
        <v>535218.91128</v>
      </c>
      <c r="M268" s="52">
        <f t="shared" si="36"/>
        <v>524005.2</v>
      </c>
      <c r="N268" s="52">
        <f t="shared" si="37"/>
        <v>11213.711280000001</v>
      </c>
      <c r="O268" s="52">
        <v>0</v>
      </c>
      <c r="P268" s="32"/>
    </row>
    <row r="269" spans="1:16" s="105" customFormat="1" ht="15" customHeight="1" x14ac:dyDescent="0.25">
      <c r="A269" s="49">
        <v>5426</v>
      </c>
      <c r="B269" s="49">
        <v>53207</v>
      </c>
      <c r="C269" s="123">
        <f t="shared" si="38"/>
        <v>117</v>
      </c>
      <c r="D269" s="49">
        <v>2025</v>
      </c>
      <c r="E269" s="49" t="s">
        <v>12</v>
      </c>
      <c r="F269" s="109" t="s">
        <v>144</v>
      </c>
      <c r="G269" s="49">
        <v>1</v>
      </c>
      <c r="H269" s="49" t="s">
        <v>5</v>
      </c>
      <c r="I269" s="50">
        <v>112</v>
      </c>
      <c r="J269" s="51" t="s">
        <v>4</v>
      </c>
      <c r="K269" s="52">
        <v>5391</v>
      </c>
      <c r="L269" s="52">
        <f t="shared" si="35"/>
        <v>616713.14879999997</v>
      </c>
      <c r="M269" s="52">
        <f t="shared" si="36"/>
        <v>603792</v>
      </c>
      <c r="N269" s="52">
        <f t="shared" si="37"/>
        <v>12921.148800000001</v>
      </c>
      <c r="O269" s="52">
        <v>0</v>
      </c>
      <c r="P269" s="32"/>
    </row>
    <row r="270" spans="1:16" s="105" customFormat="1" ht="15" customHeight="1" x14ac:dyDescent="0.25">
      <c r="A270" s="49">
        <v>5426</v>
      </c>
      <c r="B270" s="49">
        <v>53206</v>
      </c>
      <c r="C270" s="123">
        <f t="shared" si="38"/>
        <v>117</v>
      </c>
      <c r="D270" s="49">
        <v>2025</v>
      </c>
      <c r="E270" s="49" t="s">
        <v>12</v>
      </c>
      <c r="F270" s="109" t="s">
        <v>144</v>
      </c>
      <c r="G270" s="49">
        <v>1</v>
      </c>
      <c r="H270" s="49" t="s">
        <v>1</v>
      </c>
      <c r="I270" s="50">
        <v>74</v>
      </c>
      <c r="J270" s="51" t="s">
        <v>0</v>
      </c>
      <c r="K270" s="52">
        <v>3100</v>
      </c>
      <c r="L270" s="52">
        <f t="shared" si="35"/>
        <v>234309.16</v>
      </c>
      <c r="M270" s="52">
        <f t="shared" si="36"/>
        <v>229400</v>
      </c>
      <c r="N270" s="52">
        <f t="shared" si="37"/>
        <v>4909.1600000000008</v>
      </c>
      <c r="O270" s="52">
        <v>0</v>
      </c>
      <c r="P270" s="32"/>
    </row>
    <row r="271" spans="1:16" s="105" customFormat="1" x14ac:dyDescent="0.25">
      <c r="A271" s="49">
        <v>5431</v>
      </c>
      <c r="B271" s="49">
        <v>53260</v>
      </c>
      <c r="C271" s="123">
        <f t="shared" si="38"/>
        <v>118</v>
      </c>
      <c r="D271" s="49">
        <v>2025</v>
      </c>
      <c r="E271" s="49" t="s">
        <v>12</v>
      </c>
      <c r="F271" s="109" t="s">
        <v>145</v>
      </c>
      <c r="G271" s="49">
        <v>1</v>
      </c>
      <c r="H271" s="49" t="s">
        <v>5</v>
      </c>
      <c r="I271" s="50">
        <v>112</v>
      </c>
      <c r="J271" s="51" t="s">
        <v>4</v>
      </c>
      <c r="K271" s="52">
        <v>5391</v>
      </c>
      <c r="L271" s="52">
        <f t="shared" si="35"/>
        <v>616713.14879999997</v>
      </c>
      <c r="M271" s="52">
        <f t="shared" si="36"/>
        <v>603792</v>
      </c>
      <c r="N271" s="52">
        <f t="shared" si="37"/>
        <v>12921.148800000001</v>
      </c>
      <c r="O271" s="52">
        <v>0</v>
      </c>
      <c r="P271" s="32"/>
    </row>
    <row r="272" spans="1:16" s="105" customFormat="1" ht="15" customHeight="1" x14ac:dyDescent="0.25">
      <c r="A272" s="49">
        <v>5442</v>
      </c>
      <c r="B272" s="49">
        <v>53398</v>
      </c>
      <c r="C272" s="123">
        <v>119</v>
      </c>
      <c r="D272" s="49">
        <v>2025</v>
      </c>
      <c r="E272" s="49" t="s">
        <v>12</v>
      </c>
      <c r="F272" s="109" t="s">
        <v>35</v>
      </c>
      <c r="G272" s="49">
        <v>1</v>
      </c>
      <c r="H272" s="49" t="s">
        <v>3</v>
      </c>
      <c r="I272" s="50">
        <v>200</v>
      </c>
      <c r="J272" s="51" t="s">
        <v>4</v>
      </c>
      <c r="K272" s="52">
        <v>4186</v>
      </c>
      <c r="L272" s="52">
        <f t="shared" si="35"/>
        <v>855116.08</v>
      </c>
      <c r="M272" s="52">
        <f t="shared" si="36"/>
        <v>837200</v>
      </c>
      <c r="N272" s="52">
        <f t="shared" si="37"/>
        <v>17916.080000000002</v>
      </c>
      <c r="O272" s="52">
        <v>0</v>
      </c>
      <c r="P272" s="32"/>
    </row>
    <row r="273" spans="1:16" s="105" customFormat="1" ht="15" customHeight="1" x14ac:dyDescent="0.25">
      <c r="A273" s="49">
        <v>5442</v>
      </c>
      <c r="B273" s="49">
        <v>53395</v>
      </c>
      <c r="C273" s="123">
        <f t="shared" ref="C273:C364" si="39">IF(A272&lt;&gt;A273, C272+1, C272)</f>
        <v>119</v>
      </c>
      <c r="D273" s="49">
        <v>2025</v>
      </c>
      <c r="E273" s="49" t="s">
        <v>12</v>
      </c>
      <c r="F273" s="109" t="s">
        <v>35</v>
      </c>
      <c r="G273" s="49">
        <v>1</v>
      </c>
      <c r="H273" s="49" t="s">
        <v>9</v>
      </c>
      <c r="I273" s="50">
        <v>64</v>
      </c>
      <c r="J273" s="51" t="s">
        <v>0</v>
      </c>
      <c r="K273" s="52">
        <v>1773</v>
      </c>
      <c r="L273" s="52">
        <f t="shared" si="35"/>
        <v>115900.3008</v>
      </c>
      <c r="M273" s="52">
        <f t="shared" si="36"/>
        <v>113472</v>
      </c>
      <c r="N273" s="52">
        <f t="shared" si="37"/>
        <v>2428.3008000000004</v>
      </c>
      <c r="O273" s="52">
        <v>0</v>
      </c>
      <c r="P273" s="32"/>
    </row>
    <row r="274" spans="1:16" s="105" customFormat="1" x14ac:dyDescent="0.25">
      <c r="A274" s="49">
        <v>5442</v>
      </c>
      <c r="B274" s="49">
        <v>53394</v>
      </c>
      <c r="C274" s="123">
        <f t="shared" si="39"/>
        <v>119</v>
      </c>
      <c r="D274" s="49">
        <v>2025</v>
      </c>
      <c r="E274" s="49" t="s">
        <v>12</v>
      </c>
      <c r="F274" s="109" t="s">
        <v>35</v>
      </c>
      <c r="G274" s="49">
        <v>1</v>
      </c>
      <c r="H274" s="49" t="s">
        <v>183</v>
      </c>
      <c r="I274" s="50">
        <v>115</v>
      </c>
      <c r="J274" s="51" t="s">
        <v>0</v>
      </c>
      <c r="K274" s="50">
        <v>3576</v>
      </c>
      <c r="L274" s="52">
        <f t="shared" si="35"/>
        <v>420040.53600000002</v>
      </c>
      <c r="M274" s="52">
        <f t="shared" si="36"/>
        <v>411240</v>
      </c>
      <c r="N274" s="52">
        <f t="shared" si="37"/>
        <v>8800.5360000000001</v>
      </c>
      <c r="O274" s="52">
        <v>0</v>
      </c>
      <c r="P274" s="32"/>
    </row>
    <row r="275" spans="1:16" ht="15" customHeight="1" x14ac:dyDescent="0.25">
      <c r="A275" s="49">
        <v>9400</v>
      </c>
      <c r="B275" s="49">
        <v>83319</v>
      </c>
      <c r="C275" s="123">
        <v>120</v>
      </c>
      <c r="D275" s="49">
        <v>2025</v>
      </c>
      <c r="E275" s="49" t="s">
        <v>12</v>
      </c>
      <c r="F275" s="112" t="s">
        <v>44</v>
      </c>
      <c r="G275" s="49">
        <v>1</v>
      </c>
      <c r="H275" s="49" t="s">
        <v>9</v>
      </c>
      <c r="I275" s="50">
        <v>40</v>
      </c>
      <c r="J275" s="58" t="s">
        <v>0</v>
      </c>
      <c r="K275" s="52">
        <v>1773</v>
      </c>
      <c r="L275" s="52">
        <f t="shared" si="35"/>
        <v>72437.687999999995</v>
      </c>
      <c r="M275" s="52">
        <f t="shared" si="36"/>
        <v>70920</v>
      </c>
      <c r="N275" s="52">
        <f t="shared" si="37"/>
        <v>1517.6880000000001</v>
      </c>
      <c r="O275" s="52">
        <v>0</v>
      </c>
    </row>
    <row r="276" spans="1:16" ht="15" customHeight="1" x14ac:dyDescent="0.25">
      <c r="A276" s="49">
        <v>9400</v>
      </c>
      <c r="B276" s="49">
        <v>83318</v>
      </c>
      <c r="C276" s="123">
        <f>IF(A275&lt;&gt;A276, C275+1, C275)</f>
        <v>120</v>
      </c>
      <c r="D276" s="49">
        <v>2025</v>
      </c>
      <c r="E276" s="49" t="s">
        <v>12</v>
      </c>
      <c r="F276" s="112" t="s">
        <v>44</v>
      </c>
      <c r="G276" s="49">
        <v>1</v>
      </c>
      <c r="H276" s="49" t="s">
        <v>183</v>
      </c>
      <c r="I276" s="50">
        <v>40</v>
      </c>
      <c r="J276" s="59" t="s">
        <v>0</v>
      </c>
      <c r="K276" s="50">
        <v>3576</v>
      </c>
      <c r="L276" s="52">
        <f t="shared" si="35"/>
        <v>146101.05600000001</v>
      </c>
      <c r="M276" s="52">
        <f t="shared" si="36"/>
        <v>143040</v>
      </c>
      <c r="N276" s="52">
        <f t="shared" si="37"/>
        <v>3061.0560000000005</v>
      </c>
      <c r="O276" s="52">
        <v>0</v>
      </c>
    </row>
    <row r="277" spans="1:16" s="105" customFormat="1" ht="15" customHeight="1" x14ac:dyDescent="0.25">
      <c r="A277" s="49">
        <v>5450</v>
      </c>
      <c r="B277" s="49">
        <v>53470</v>
      </c>
      <c r="C277" s="123">
        <v>121</v>
      </c>
      <c r="D277" s="49">
        <v>2025</v>
      </c>
      <c r="E277" s="49" t="s">
        <v>12</v>
      </c>
      <c r="F277" s="110" t="s">
        <v>209</v>
      </c>
      <c r="G277" s="49">
        <v>1</v>
      </c>
      <c r="H277" s="49" t="s">
        <v>10</v>
      </c>
      <c r="I277" s="50">
        <v>863.7</v>
      </c>
      <c r="J277" s="51" t="s">
        <v>4</v>
      </c>
      <c r="K277" s="52">
        <v>3310</v>
      </c>
      <c r="L277" s="52">
        <f t="shared" si="35"/>
        <v>2920026.3258000002</v>
      </c>
      <c r="M277" s="52">
        <f t="shared" si="36"/>
        <v>2858847</v>
      </c>
      <c r="N277" s="52">
        <f t="shared" si="37"/>
        <v>61179.325800000006</v>
      </c>
      <c r="O277" s="52">
        <v>0</v>
      </c>
      <c r="P277" s="32"/>
    </row>
    <row r="278" spans="1:16" s="105" customFormat="1" x14ac:dyDescent="0.25">
      <c r="A278" s="49">
        <v>5450</v>
      </c>
      <c r="B278" s="49">
        <v>53468</v>
      </c>
      <c r="C278" s="123">
        <f>IF(A277&lt;&gt;A278, C277+1, C277)</f>
        <v>121</v>
      </c>
      <c r="D278" s="49">
        <v>2025</v>
      </c>
      <c r="E278" s="49" t="s">
        <v>12</v>
      </c>
      <c r="F278" s="110" t="s">
        <v>209</v>
      </c>
      <c r="G278" s="49">
        <v>1</v>
      </c>
      <c r="H278" s="49" t="s">
        <v>183</v>
      </c>
      <c r="I278" s="50">
        <v>150</v>
      </c>
      <c r="J278" s="51" t="s">
        <v>0</v>
      </c>
      <c r="K278" s="50">
        <v>3576</v>
      </c>
      <c r="L278" s="52">
        <f t="shared" si="35"/>
        <v>547878.96</v>
      </c>
      <c r="M278" s="52">
        <f t="shared" si="36"/>
        <v>536400</v>
      </c>
      <c r="N278" s="52">
        <f t="shared" si="37"/>
        <v>11478.960000000001</v>
      </c>
      <c r="O278" s="52">
        <v>0</v>
      </c>
      <c r="P278" s="32"/>
    </row>
    <row r="279" spans="1:16" s="105" customFormat="1" ht="15" customHeight="1" x14ac:dyDescent="0.25">
      <c r="A279" s="49">
        <v>5453</v>
      </c>
      <c r="B279" s="49">
        <v>53511</v>
      </c>
      <c r="C279" s="123">
        <v>122</v>
      </c>
      <c r="D279" s="49">
        <v>2025</v>
      </c>
      <c r="E279" s="49" t="s">
        <v>12</v>
      </c>
      <c r="F279" s="109" t="s">
        <v>146</v>
      </c>
      <c r="G279" s="49">
        <v>1</v>
      </c>
      <c r="H279" s="49" t="s">
        <v>7</v>
      </c>
      <c r="I279" s="50">
        <v>993.3</v>
      </c>
      <c r="J279" s="51" t="s">
        <v>4</v>
      </c>
      <c r="K279" s="52">
        <v>5955</v>
      </c>
      <c r="L279" s="52">
        <f t="shared" si="35"/>
        <v>6041684.6721000001</v>
      </c>
      <c r="M279" s="52">
        <f t="shared" si="36"/>
        <v>5915101.5</v>
      </c>
      <c r="N279" s="52">
        <f t="shared" si="37"/>
        <v>126583.17210000001</v>
      </c>
      <c r="O279" s="52">
        <v>0</v>
      </c>
      <c r="P279" s="32"/>
    </row>
    <row r="280" spans="1:16" s="105" customFormat="1" ht="15" customHeight="1" x14ac:dyDescent="0.25">
      <c r="A280" s="49">
        <v>5453</v>
      </c>
      <c r="B280" s="49">
        <v>53509</v>
      </c>
      <c r="C280" s="123">
        <f t="shared" si="39"/>
        <v>122</v>
      </c>
      <c r="D280" s="49">
        <v>2025</v>
      </c>
      <c r="E280" s="49" t="s">
        <v>12</v>
      </c>
      <c r="F280" s="109" t="s">
        <v>146</v>
      </c>
      <c r="G280" s="49">
        <v>1</v>
      </c>
      <c r="H280" s="49" t="s">
        <v>11</v>
      </c>
      <c r="I280" s="50">
        <v>50</v>
      </c>
      <c r="J280" s="51" t="s">
        <v>0</v>
      </c>
      <c r="K280" s="52">
        <v>2710</v>
      </c>
      <c r="L280" s="52">
        <f t="shared" si="35"/>
        <v>138399.70000000001</v>
      </c>
      <c r="M280" s="52">
        <f t="shared" si="36"/>
        <v>135500</v>
      </c>
      <c r="N280" s="52">
        <f t="shared" si="37"/>
        <v>2899.7000000000003</v>
      </c>
      <c r="O280" s="52">
        <v>0</v>
      </c>
      <c r="P280" s="32"/>
    </row>
    <row r="281" spans="1:16" s="105" customFormat="1" ht="15" customHeight="1" x14ac:dyDescent="0.25">
      <c r="A281" s="49">
        <v>5453</v>
      </c>
      <c r="B281" s="49">
        <v>53506</v>
      </c>
      <c r="C281" s="123">
        <f t="shared" si="39"/>
        <v>122</v>
      </c>
      <c r="D281" s="49">
        <v>2025</v>
      </c>
      <c r="E281" s="49" t="s">
        <v>12</v>
      </c>
      <c r="F281" s="109" t="s">
        <v>146</v>
      </c>
      <c r="G281" s="49">
        <v>1</v>
      </c>
      <c r="H281" s="49" t="s">
        <v>9</v>
      </c>
      <c r="I281" s="50">
        <v>30</v>
      </c>
      <c r="J281" s="51" t="s">
        <v>0</v>
      </c>
      <c r="K281" s="52">
        <v>1773</v>
      </c>
      <c r="L281" s="52">
        <f t="shared" si="35"/>
        <v>54328.266000000003</v>
      </c>
      <c r="M281" s="52">
        <f t="shared" si="36"/>
        <v>53190</v>
      </c>
      <c r="N281" s="52">
        <f t="shared" si="37"/>
        <v>1138.2660000000001</v>
      </c>
      <c r="O281" s="52">
        <v>0</v>
      </c>
      <c r="P281" s="32"/>
    </row>
    <row r="282" spans="1:16" s="105" customFormat="1" ht="15" customHeight="1" x14ac:dyDescent="0.25">
      <c r="A282" s="49">
        <v>5453</v>
      </c>
      <c r="B282" s="49">
        <v>53505</v>
      </c>
      <c r="C282" s="123">
        <f t="shared" si="39"/>
        <v>122</v>
      </c>
      <c r="D282" s="49">
        <v>2025</v>
      </c>
      <c r="E282" s="49" t="s">
        <v>12</v>
      </c>
      <c r="F282" s="109" t="s">
        <v>146</v>
      </c>
      <c r="G282" s="49">
        <v>1</v>
      </c>
      <c r="H282" s="49" t="s">
        <v>183</v>
      </c>
      <c r="I282" s="50">
        <v>30</v>
      </c>
      <c r="J282" s="51" t="s">
        <v>0</v>
      </c>
      <c r="K282" s="50">
        <v>3576</v>
      </c>
      <c r="L282" s="52">
        <f t="shared" si="35"/>
        <v>109575.792</v>
      </c>
      <c r="M282" s="52">
        <f t="shared" si="36"/>
        <v>107280</v>
      </c>
      <c r="N282" s="52">
        <f t="shared" si="37"/>
        <v>2295.7920000000004</v>
      </c>
      <c r="O282" s="52">
        <v>0</v>
      </c>
      <c r="P282" s="32"/>
    </row>
    <row r="283" spans="1:16" s="105" customFormat="1" ht="15" customHeight="1" x14ac:dyDescent="0.25">
      <c r="A283" s="49">
        <v>5453</v>
      </c>
      <c r="B283" s="49">
        <v>53507</v>
      </c>
      <c r="C283" s="123">
        <f t="shared" si="39"/>
        <v>122</v>
      </c>
      <c r="D283" s="49">
        <v>2025</v>
      </c>
      <c r="E283" s="49" t="s">
        <v>12</v>
      </c>
      <c r="F283" s="109" t="s">
        <v>146</v>
      </c>
      <c r="G283" s="49">
        <v>1</v>
      </c>
      <c r="H283" s="49" t="s">
        <v>1</v>
      </c>
      <c r="I283" s="50">
        <v>30</v>
      </c>
      <c r="J283" s="51" t="s">
        <v>0</v>
      </c>
      <c r="K283" s="52">
        <v>3100</v>
      </c>
      <c r="L283" s="52">
        <f t="shared" si="35"/>
        <v>94990.2</v>
      </c>
      <c r="M283" s="52">
        <f t="shared" si="36"/>
        <v>93000</v>
      </c>
      <c r="N283" s="52">
        <f t="shared" si="37"/>
        <v>1990.2000000000003</v>
      </c>
      <c r="O283" s="52">
        <v>0</v>
      </c>
      <c r="P283" s="32"/>
    </row>
    <row r="284" spans="1:16" ht="15" customHeight="1" x14ac:dyDescent="0.25">
      <c r="A284" s="49">
        <v>5454</v>
      </c>
      <c r="B284" s="49">
        <v>53525</v>
      </c>
      <c r="C284" s="123">
        <v>123</v>
      </c>
      <c r="D284" s="49">
        <v>2025</v>
      </c>
      <c r="E284" s="49" t="s">
        <v>12</v>
      </c>
      <c r="F284" s="111" t="s">
        <v>36</v>
      </c>
      <c r="G284" s="49">
        <v>4</v>
      </c>
      <c r="H284" s="49" t="s">
        <v>1</v>
      </c>
      <c r="I284" s="50">
        <v>320</v>
      </c>
      <c r="J284" s="58" t="s">
        <v>0</v>
      </c>
      <c r="K284" s="52">
        <v>3100</v>
      </c>
      <c r="L284" s="52">
        <f t="shared" si="35"/>
        <v>1013228.8</v>
      </c>
      <c r="M284" s="52">
        <f t="shared" si="36"/>
        <v>992000</v>
      </c>
      <c r="N284" s="52">
        <f t="shared" si="37"/>
        <v>21228.800000000003</v>
      </c>
      <c r="O284" s="52">
        <v>0</v>
      </c>
    </row>
    <row r="285" spans="1:16" ht="15" customHeight="1" x14ac:dyDescent="0.25">
      <c r="A285" s="49">
        <v>5454</v>
      </c>
      <c r="B285" s="49">
        <v>53518</v>
      </c>
      <c r="C285" s="123">
        <f t="shared" ref="C285:C294" si="40">IF(A284&lt;&gt;A285, C284+1, C284)</f>
        <v>123</v>
      </c>
      <c r="D285" s="49">
        <v>2025</v>
      </c>
      <c r="E285" s="49" t="s">
        <v>12</v>
      </c>
      <c r="F285" s="111" t="s">
        <v>36</v>
      </c>
      <c r="G285" s="49">
        <v>4</v>
      </c>
      <c r="H285" s="49" t="s">
        <v>183</v>
      </c>
      <c r="I285" s="50">
        <v>380</v>
      </c>
      <c r="J285" s="59" t="s">
        <v>0</v>
      </c>
      <c r="K285" s="50">
        <v>3576</v>
      </c>
      <c r="L285" s="52">
        <f t="shared" si="35"/>
        <v>1387960.0319999999</v>
      </c>
      <c r="M285" s="52">
        <f t="shared" si="36"/>
        <v>1358880</v>
      </c>
      <c r="N285" s="52">
        <f t="shared" si="37"/>
        <v>29080.032000000003</v>
      </c>
      <c r="O285" s="52">
        <v>0</v>
      </c>
    </row>
    <row r="286" spans="1:16" ht="15" customHeight="1" x14ac:dyDescent="0.25">
      <c r="A286" s="54">
        <v>5468</v>
      </c>
      <c r="B286" s="54">
        <v>53718</v>
      </c>
      <c r="C286" s="123">
        <f t="shared" si="40"/>
        <v>124</v>
      </c>
      <c r="D286" s="49">
        <v>2025</v>
      </c>
      <c r="E286" s="49" t="s">
        <v>12</v>
      </c>
      <c r="F286" s="112" t="s">
        <v>249</v>
      </c>
      <c r="G286" s="49">
        <v>1</v>
      </c>
      <c r="H286" s="49" t="s">
        <v>1</v>
      </c>
      <c r="I286" s="50">
        <v>120</v>
      </c>
      <c r="J286" s="59" t="s">
        <v>0</v>
      </c>
      <c r="K286" s="52">
        <v>3100</v>
      </c>
      <c r="L286" s="52">
        <f t="shared" si="35"/>
        <v>379960.8</v>
      </c>
      <c r="M286" s="52">
        <f t="shared" si="36"/>
        <v>372000</v>
      </c>
      <c r="N286" s="52">
        <f t="shared" si="37"/>
        <v>7960.8000000000011</v>
      </c>
      <c r="O286" s="52">
        <v>0</v>
      </c>
    </row>
    <row r="287" spans="1:16" ht="15" customHeight="1" x14ac:dyDescent="0.25">
      <c r="A287" s="54">
        <v>5468</v>
      </c>
      <c r="B287" s="54">
        <v>53714</v>
      </c>
      <c r="C287" s="123">
        <f t="shared" si="40"/>
        <v>124</v>
      </c>
      <c r="D287" s="49">
        <v>2025</v>
      </c>
      <c r="E287" s="49" t="s">
        <v>12</v>
      </c>
      <c r="F287" s="111" t="s">
        <v>249</v>
      </c>
      <c r="G287" s="49">
        <v>1</v>
      </c>
      <c r="H287" s="49" t="s">
        <v>11</v>
      </c>
      <c r="I287" s="50">
        <v>180</v>
      </c>
      <c r="J287" s="58" t="s">
        <v>0</v>
      </c>
      <c r="K287" s="52">
        <v>2710</v>
      </c>
      <c r="L287" s="52">
        <f t="shared" si="35"/>
        <v>498238.92</v>
      </c>
      <c r="M287" s="52">
        <f t="shared" si="36"/>
        <v>487800</v>
      </c>
      <c r="N287" s="52">
        <f t="shared" si="37"/>
        <v>10438.920000000002</v>
      </c>
      <c r="O287" s="52">
        <v>0</v>
      </c>
    </row>
    <row r="288" spans="1:16" ht="15" customHeight="1" x14ac:dyDescent="0.25">
      <c r="A288" s="54">
        <v>5468</v>
      </c>
      <c r="B288" s="54">
        <v>53713</v>
      </c>
      <c r="C288" s="123">
        <f t="shared" si="40"/>
        <v>124</v>
      </c>
      <c r="D288" s="49">
        <v>2025</v>
      </c>
      <c r="E288" s="49" t="s">
        <v>12</v>
      </c>
      <c r="F288" s="112" t="s">
        <v>249</v>
      </c>
      <c r="G288" s="49">
        <v>1</v>
      </c>
      <c r="H288" s="49" t="s">
        <v>2</v>
      </c>
      <c r="I288" s="50">
        <v>300</v>
      </c>
      <c r="J288" s="40" t="s">
        <v>0</v>
      </c>
      <c r="K288" s="52">
        <v>3127</v>
      </c>
      <c r="L288" s="52">
        <f t="shared" si="35"/>
        <v>958175.34</v>
      </c>
      <c r="M288" s="52">
        <f t="shared" si="36"/>
        <v>938100</v>
      </c>
      <c r="N288" s="52">
        <f t="shared" si="37"/>
        <v>20075.340000000004</v>
      </c>
      <c r="O288" s="52">
        <v>0</v>
      </c>
    </row>
    <row r="289" spans="1:16" ht="15" customHeight="1" x14ac:dyDescent="0.25">
      <c r="A289" s="54">
        <v>5468</v>
      </c>
      <c r="B289" s="54">
        <v>53711</v>
      </c>
      <c r="C289" s="123">
        <f t="shared" si="40"/>
        <v>124</v>
      </c>
      <c r="D289" s="49">
        <v>2025</v>
      </c>
      <c r="E289" s="49" t="s">
        <v>12</v>
      </c>
      <c r="F289" s="111" t="s">
        <v>249</v>
      </c>
      <c r="G289" s="49">
        <v>1</v>
      </c>
      <c r="H289" s="49" t="s">
        <v>9</v>
      </c>
      <c r="I289" s="50">
        <v>120</v>
      </c>
      <c r="J289" s="59" t="s">
        <v>0</v>
      </c>
      <c r="K289" s="52">
        <v>1773</v>
      </c>
      <c r="L289" s="52">
        <f t="shared" si="35"/>
        <v>217313.06400000001</v>
      </c>
      <c r="M289" s="52">
        <f t="shared" si="36"/>
        <v>212760</v>
      </c>
      <c r="N289" s="52">
        <f t="shared" si="37"/>
        <v>4553.0640000000003</v>
      </c>
      <c r="O289" s="52">
        <v>0</v>
      </c>
    </row>
    <row r="290" spans="1:16" ht="15" customHeight="1" x14ac:dyDescent="0.25">
      <c r="A290" s="54">
        <v>5482</v>
      </c>
      <c r="B290" s="49">
        <v>53518</v>
      </c>
      <c r="C290" s="123">
        <f t="shared" si="40"/>
        <v>125</v>
      </c>
      <c r="D290" s="49">
        <v>2025</v>
      </c>
      <c r="E290" s="49" t="s">
        <v>12</v>
      </c>
      <c r="F290" s="112" t="s">
        <v>250</v>
      </c>
      <c r="G290" s="49">
        <v>1</v>
      </c>
      <c r="H290" s="49" t="s">
        <v>9</v>
      </c>
      <c r="I290" s="50">
        <v>120</v>
      </c>
      <c r="J290" s="59" t="s">
        <v>0</v>
      </c>
      <c r="K290" s="52">
        <v>1773</v>
      </c>
      <c r="L290" s="52">
        <f t="shared" si="35"/>
        <v>217313.06400000001</v>
      </c>
      <c r="M290" s="52">
        <f t="shared" si="36"/>
        <v>212760</v>
      </c>
      <c r="N290" s="52">
        <f t="shared" si="37"/>
        <v>4553.0640000000003</v>
      </c>
      <c r="O290" s="52">
        <v>0</v>
      </c>
    </row>
    <row r="291" spans="1:16" ht="15" customHeight="1" x14ac:dyDescent="0.25">
      <c r="A291" s="54">
        <v>5482</v>
      </c>
      <c r="B291" s="49">
        <v>53518</v>
      </c>
      <c r="C291" s="123">
        <f t="shared" si="40"/>
        <v>125</v>
      </c>
      <c r="D291" s="49">
        <v>2025</v>
      </c>
      <c r="E291" s="49" t="s">
        <v>12</v>
      </c>
      <c r="F291" s="111" t="s">
        <v>250</v>
      </c>
      <c r="G291" s="49">
        <v>1</v>
      </c>
      <c r="H291" s="49" t="s">
        <v>3</v>
      </c>
      <c r="I291" s="50">
        <v>120</v>
      </c>
      <c r="J291" s="51" t="s">
        <v>4</v>
      </c>
      <c r="K291" s="52">
        <v>4186</v>
      </c>
      <c r="L291" s="52">
        <f t="shared" si="35"/>
        <v>513069.64799999999</v>
      </c>
      <c r="M291" s="52">
        <f t="shared" si="36"/>
        <v>502320</v>
      </c>
      <c r="N291" s="52">
        <f t="shared" si="37"/>
        <v>10749.648000000001</v>
      </c>
      <c r="O291" s="52">
        <v>0</v>
      </c>
    </row>
    <row r="292" spans="1:16" ht="15" customHeight="1" x14ac:dyDescent="0.25">
      <c r="A292" s="49">
        <v>5620</v>
      </c>
      <c r="B292" s="49">
        <v>55305</v>
      </c>
      <c r="C292" s="123">
        <f t="shared" si="40"/>
        <v>126</v>
      </c>
      <c r="D292" s="49">
        <v>2025</v>
      </c>
      <c r="E292" s="49" t="s">
        <v>12</v>
      </c>
      <c r="F292" s="109" t="s">
        <v>165</v>
      </c>
      <c r="G292" s="49">
        <v>1</v>
      </c>
      <c r="H292" s="49" t="s">
        <v>183</v>
      </c>
      <c r="I292" s="50">
        <v>40</v>
      </c>
      <c r="J292" s="58" t="s">
        <v>0</v>
      </c>
      <c r="K292" s="50">
        <v>3576</v>
      </c>
      <c r="L292" s="52">
        <f t="shared" si="35"/>
        <v>146101.05600000001</v>
      </c>
      <c r="M292" s="52">
        <f t="shared" si="36"/>
        <v>143040</v>
      </c>
      <c r="N292" s="52">
        <f t="shared" si="37"/>
        <v>3061.0560000000005</v>
      </c>
      <c r="O292" s="52">
        <v>0</v>
      </c>
    </row>
    <row r="293" spans="1:16" ht="15" customHeight="1" x14ac:dyDescent="0.25">
      <c r="A293" s="49">
        <v>5620</v>
      </c>
      <c r="B293" s="49">
        <v>55311</v>
      </c>
      <c r="C293" s="123">
        <f t="shared" si="40"/>
        <v>126</v>
      </c>
      <c r="D293" s="49">
        <v>2025</v>
      </c>
      <c r="E293" s="49" t="s">
        <v>12</v>
      </c>
      <c r="F293" s="109" t="s">
        <v>165</v>
      </c>
      <c r="G293" s="49">
        <v>1</v>
      </c>
      <c r="H293" s="49" t="s">
        <v>11</v>
      </c>
      <c r="I293" s="50">
        <v>50</v>
      </c>
      <c r="J293" s="59" t="s">
        <v>0</v>
      </c>
      <c r="K293" s="52">
        <v>2710</v>
      </c>
      <c r="L293" s="52">
        <f t="shared" si="35"/>
        <v>138399.70000000001</v>
      </c>
      <c r="M293" s="52">
        <f t="shared" si="36"/>
        <v>135500</v>
      </c>
      <c r="N293" s="52">
        <f t="shared" si="37"/>
        <v>2899.7000000000003</v>
      </c>
      <c r="O293" s="52">
        <v>0</v>
      </c>
    </row>
    <row r="294" spans="1:16" ht="15" customHeight="1" x14ac:dyDescent="0.25">
      <c r="A294" s="49">
        <v>5620</v>
      </c>
      <c r="B294" s="49">
        <v>55312</v>
      </c>
      <c r="C294" s="123">
        <f t="shared" si="40"/>
        <v>126</v>
      </c>
      <c r="D294" s="49">
        <v>2025</v>
      </c>
      <c r="E294" s="49" t="s">
        <v>12</v>
      </c>
      <c r="F294" s="109" t="s">
        <v>165</v>
      </c>
      <c r="G294" s="49">
        <v>1</v>
      </c>
      <c r="H294" s="49" t="s">
        <v>5</v>
      </c>
      <c r="I294" s="50">
        <v>100</v>
      </c>
      <c r="J294" s="51" t="s">
        <v>4</v>
      </c>
      <c r="K294" s="52">
        <v>5391</v>
      </c>
      <c r="L294" s="52">
        <f t="shared" si="35"/>
        <v>550636.74</v>
      </c>
      <c r="M294" s="52">
        <f t="shared" si="36"/>
        <v>539100</v>
      </c>
      <c r="N294" s="52">
        <f t="shared" si="37"/>
        <v>11536.740000000002</v>
      </c>
      <c r="O294" s="52">
        <v>0</v>
      </c>
    </row>
    <row r="295" spans="1:16" s="105" customFormat="1" ht="29.25" customHeight="1" x14ac:dyDescent="0.25">
      <c r="A295" s="49">
        <v>5622</v>
      </c>
      <c r="B295" s="49">
        <v>55324</v>
      </c>
      <c r="C295" s="123">
        <v>127</v>
      </c>
      <c r="D295" s="49">
        <v>2025</v>
      </c>
      <c r="E295" s="49" t="s">
        <v>12</v>
      </c>
      <c r="F295" s="109" t="s">
        <v>39</v>
      </c>
      <c r="G295" s="49">
        <v>1</v>
      </c>
      <c r="H295" s="49" t="s">
        <v>11</v>
      </c>
      <c r="I295" s="50">
        <v>260</v>
      </c>
      <c r="J295" s="51" t="s">
        <v>0</v>
      </c>
      <c r="K295" s="52">
        <v>2710</v>
      </c>
      <c r="L295" s="52">
        <f t="shared" si="35"/>
        <v>719678.44</v>
      </c>
      <c r="M295" s="52">
        <f t="shared" si="36"/>
        <v>704600</v>
      </c>
      <c r="N295" s="52">
        <f t="shared" si="37"/>
        <v>15078.440000000002</v>
      </c>
      <c r="O295" s="52">
        <v>0</v>
      </c>
      <c r="P295" s="32"/>
    </row>
    <row r="296" spans="1:16" s="105" customFormat="1" ht="15" customHeight="1" x14ac:dyDescent="0.25">
      <c r="A296" s="49">
        <v>5622</v>
      </c>
      <c r="B296" s="49">
        <v>55323</v>
      </c>
      <c r="C296" s="123">
        <f>IF(A295&lt;&gt;A296, C295+1, C295)</f>
        <v>127</v>
      </c>
      <c r="D296" s="49">
        <v>2025</v>
      </c>
      <c r="E296" s="49" t="s">
        <v>12</v>
      </c>
      <c r="F296" s="109" t="s">
        <v>39</v>
      </c>
      <c r="G296" s="49">
        <v>1</v>
      </c>
      <c r="H296" s="49" t="s">
        <v>2</v>
      </c>
      <c r="I296" s="50">
        <v>750</v>
      </c>
      <c r="J296" s="51" t="s">
        <v>0</v>
      </c>
      <c r="K296" s="52">
        <v>3127</v>
      </c>
      <c r="L296" s="52">
        <f t="shared" si="35"/>
        <v>2395438.35</v>
      </c>
      <c r="M296" s="52">
        <f t="shared" si="36"/>
        <v>2345250</v>
      </c>
      <c r="N296" s="52">
        <f t="shared" si="37"/>
        <v>50188.350000000006</v>
      </c>
      <c r="O296" s="52">
        <v>0</v>
      </c>
      <c r="P296" s="32"/>
    </row>
    <row r="297" spans="1:16" s="105" customFormat="1" ht="15" customHeight="1" x14ac:dyDescent="0.25">
      <c r="A297" s="49">
        <v>5622</v>
      </c>
      <c r="B297" s="49">
        <v>55322</v>
      </c>
      <c r="C297" s="123">
        <f>IF(A296&lt;&gt;A297, C296+1, C296)</f>
        <v>127</v>
      </c>
      <c r="D297" s="49">
        <v>2025</v>
      </c>
      <c r="E297" s="49" t="s">
        <v>12</v>
      </c>
      <c r="F297" s="109" t="s">
        <v>39</v>
      </c>
      <c r="G297" s="49">
        <v>1</v>
      </c>
      <c r="H297" s="49" t="s">
        <v>1</v>
      </c>
      <c r="I297" s="50">
        <v>180</v>
      </c>
      <c r="J297" s="51" t="s">
        <v>0</v>
      </c>
      <c r="K297" s="52">
        <v>3100</v>
      </c>
      <c r="L297" s="52">
        <f t="shared" si="35"/>
        <v>569941.19999999995</v>
      </c>
      <c r="M297" s="52">
        <f t="shared" si="36"/>
        <v>558000</v>
      </c>
      <c r="N297" s="52">
        <f t="shared" si="37"/>
        <v>11941.2</v>
      </c>
      <c r="O297" s="52">
        <v>0</v>
      </c>
      <c r="P297" s="32"/>
    </row>
    <row r="298" spans="1:16" s="105" customFormat="1" ht="15" customHeight="1" x14ac:dyDescent="0.25">
      <c r="A298" s="49">
        <v>5622</v>
      </c>
      <c r="B298" s="49">
        <v>55326</v>
      </c>
      <c r="C298" s="123">
        <f>IF(A297&lt;&gt;A298, C297+1, C297)</f>
        <v>127</v>
      </c>
      <c r="D298" s="49">
        <v>2025</v>
      </c>
      <c r="E298" s="49" t="s">
        <v>12</v>
      </c>
      <c r="F298" s="109" t="s">
        <v>39</v>
      </c>
      <c r="G298" s="49">
        <v>1</v>
      </c>
      <c r="H298" s="49" t="s">
        <v>10</v>
      </c>
      <c r="I298" s="50">
        <v>506</v>
      </c>
      <c r="J298" s="51" t="s">
        <v>4</v>
      </c>
      <c r="K298" s="52">
        <v>3310</v>
      </c>
      <c r="L298" s="52">
        <f t="shared" si="35"/>
        <v>1710702.004</v>
      </c>
      <c r="M298" s="52">
        <f t="shared" si="36"/>
        <v>1674860</v>
      </c>
      <c r="N298" s="52">
        <f t="shared" si="37"/>
        <v>35842.004000000001</v>
      </c>
      <c r="O298" s="52">
        <v>0</v>
      </c>
      <c r="P298" s="32"/>
    </row>
    <row r="299" spans="1:16" s="105" customFormat="1" ht="15" customHeight="1" x14ac:dyDescent="0.25">
      <c r="A299" s="49">
        <v>5622</v>
      </c>
      <c r="B299" s="49">
        <v>55327</v>
      </c>
      <c r="C299" s="123">
        <f>IF(A298&lt;&gt;A299, C298+1, C298)</f>
        <v>127</v>
      </c>
      <c r="D299" s="49">
        <v>2025</v>
      </c>
      <c r="E299" s="49" t="s">
        <v>12</v>
      </c>
      <c r="F299" s="109" t="s">
        <v>39</v>
      </c>
      <c r="G299" s="49">
        <v>1</v>
      </c>
      <c r="H299" s="49" t="s">
        <v>3</v>
      </c>
      <c r="I299" s="50">
        <v>1040</v>
      </c>
      <c r="J299" s="51" t="s">
        <v>4</v>
      </c>
      <c r="K299" s="52">
        <v>4186</v>
      </c>
      <c r="L299" s="52">
        <f t="shared" si="35"/>
        <v>4446603.6160000004</v>
      </c>
      <c r="M299" s="52">
        <f t="shared" si="36"/>
        <v>4353440</v>
      </c>
      <c r="N299" s="52">
        <f t="shared" si="37"/>
        <v>93163.616000000009</v>
      </c>
      <c r="O299" s="52">
        <v>0</v>
      </c>
      <c r="P299" s="32"/>
    </row>
    <row r="300" spans="1:16" s="105" customFormat="1" ht="15" customHeight="1" x14ac:dyDescent="0.25">
      <c r="A300" s="49">
        <v>5622</v>
      </c>
      <c r="B300" s="49">
        <v>55332</v>
      </c>
      <c r="C300" s="123">
        <v>127</v>
      </c>
      <c r="D300" s="49">
        <v>2025</v>
      </c>
      <c r="E300" s="49" t="s">
        <v>12</v>
      </c>
      <c r="F300" s="109" t="s">
        <v>39</v>
      </c>
      <c r="G300" s="49">
        <v>1</v>
      </c>
      <c r="H300" s="49" t="s">
        <v>183</v>
      </c>
      <c r="I300" s="50">
        <v>160</v>
      </c>
      <c r="J300" s="51" t="s">
        <v>0</v>
      </c>
      <c r="K300" s="50">
        <v>3576</v>
      </c>
      <c r="L300" s="52">
        <f t="shared" si="35"/>
        <v>584404.22400000005</v>
      </c>
      <c r="M300" s="52">
        <f t="shared" si="36"/>
        <v>572160</v>
      </c>
      <c r="N300" s="52">
        <f t="shared" si="37"/>
        <v>12244.224000000002</v>
      </c>
      <c r="O300" s="52">
        <v>0</v>
      </c>
      <c r="P300" s="32"/>
    </row>
    <row r="301" spans="1:16" s="105" customFormat="1" ht="15" customHeight="1" x14ac:dyDescent="0.25">
      <c r="A301" s="49">
        <v>5623</v>
      </c>
      <c r="B301" s="49">
        <v>55338</v>
      </c>
      <c r="C301" s="123">
        <v>128</v>
      </c>
      <c r="D301" s="49">
        <v>2025</v>
      </c>
      <c r="E301" s="49" t="s">
        <v>12</v>
      </c>
      <c r="F301" s="110" t="s">
        <v>210</v>
      </c>
      <c r="G301" s="49">
        <v>1</v>
      </c>
      <c r="H301" s="49" t="s">
        <v>11</v>
      </c>
      <c r="I301" s="50">
        <v>1013</v>
      </c>
      <c r="J301" s="51" t="s">
        <v>0</v>
      </c>
      <c r="K301" s="52">
        <v>2710</v>
      </c>
      <c r="L301" s="52">
        <f t="shared" si="35"/>
        <v>2803977.9219999998</v>
      </c>
      <c r="M301" s="52">
        <f t="shared" si="36"/>
        <v>2745230</v>
      </c>
      <c r="N301" s="52">
        <f t="shared" si="37"/>
        <v>58747.922000000006</v>
      </c>
      <c r="O301" s="52">
        <v>0</v>
      </c>
      <c r="P301" s="32"/>
    </row>
    <row r="302" spans="1:16" s="105" customFormat="1" ht="15" customHeight="1" x14ac:dyDescent="0.25">
      <c r="A302" s="49">
        <v>5623</v>
      </c>
      <c r="B302" s="49">
        <v>55337</v>
      </c>
      <c r="C302" s="123">
        <f>IF(A301&lt;&gt;A302, C301+1, C301)</f>
        <v>128</v>
      </c>
      <c r="D302" s="49">
        <v>2025</v>
      </c>
      <c r="E302" s="49" t="s">
        <v>12</v>
      </c>
      <c r="F302" s="110" t="s">
        <v>210</v>
      </c>
      <c r="G302" s="49">
        <v>1</v>
      </c>
      <c r="H302" s="49" t="s">
        <v>183</v>
      </c>
      <c r="I302" s="50">
        <v>100</v>
      </c>
      <c r="J302" s="51" t="s">
        <v>0</v>
      </c>
      <c r="K302" s="50">
        <v>3576</v>
      </c>
      <c r="L302" s="52">
        <f t="shared" si="35"/>
        <v>365252.64</v>
      </c>
      <c r="M302" s="52">
        <f t="shared" si="36"/>
        <v>357600</v>
      </c>
      <c r="N302" s="52">
        <f t="shared" si="37"/>
        <v>7652.6400000000012</v>
      </c>
      <c r="O302" s="52">
        <v>0</v>
      </c>
      <c r="P302" s="32"/>
    </row>
    <row r="303" spans="1:16" s="105" customFormat="1" ht="15" customHeight="1" x14ac:dyDescent="0.25">
      <c r="A303" s="49">
        <v>5623</v>
      </c>
      <c r="B303" s="49">
        <v>55339</v>
      </c>
      <c r="C303" s="123">
        <f>IF(A302&lt;&gt;A303, C302+1, C302)</f>
        <v>128</v>
      </c>
      <c r="D303" s="49">
        <v>2025</v>
      </c>
      <c r="E303" s="49" t="s">
        <v>12</v>
      </c>
      <c r="F303" s="110" t="s">
        <v>210</v>
      </c>
      <c r="G303" s="49">
        <v>1</v>
      </c>
      <c r="H303" s="49" t="s">
        <v>9</v>
      </c>
      <c r="I303" s="50">
        <v>125</v>
      </c>
      <c r="J303" s="51" t="s">
        <v>0</v>
      </c>
      <c r="K303" s="52">
        <v>1773</v>
      </c>
      <c r="L303" s="52">
        <f t="shared" si="35"/>
        <v>226367.77499999999</v>
      </c>
      <c r="M303" s="52">
        <f t="shared" si="36"/>
        <v>221625</v>
      </c>
      <c r="N303" s="52">
        <f t="shared" si="37"/>
        <v>4742.7750000000005</v>
      </c>
      <c r="O303" s="52">
        <v>0</v>
      </c>
      <c r="P303" s="32"/>
    </row>
    <row r="304" spans="1:16" s="105" customFormat="1" ht="15" customHeight="1" x14ac:dyDescent="0.25">
      <c r="A304" s="49">
        <v>5623</v>
      </c>
      <c r="B304" s="49">
        <v>55340</v>
      </c>
      <c r="C304" s="123">
        <f>IF(A303&lt;&gt;A304, C303+1, C303)</f>
        <v>128</v>
      </c>
      <c r="D304" s="49">
        <v>2025</v>
      </c>
      <c r="E304" s="49" t="s">
        <v>12</v>
      </c>
      <c r="F304" s="110" t="s">
        <v>210</v>
      </c>
      <c r="G304" s="49">
        <v>1</v>
      </c>
      <c r="H304" s="49" t="s">
        <v>10</v>
      </c>
      <c r="I304" s="50">
        <v>863.6</v>
      </c>
      <c r="J304" s="51" t="s">
        <v>4</v>
      </c>
      <c r="K304" s="52">
        <v>3310</v>
      </c>
      <c r="L304" s="52">
        <f t="shared" si="35"/>
        <v>2919688.2423999999</v>
      </c>
      <c r="M304" s="52">
        <f t="shared" si="36"/>
        <v>2858516</v>
      </c>
      <c r="N304" s="52">
        <f t="shared" si="37"/>
        <v>61172.24240000001</v>
      </c>
      <c r="O304" s="52">
        <v>0</v>
      </c>
      <c r="P304" s="32"/>
    </row>
    <row r="305" spans="1:16" s="105" customFormat="1" x14ac:dyDescent="0.25">
      <c r="A305" s="49">
        <v>5623</v>
      </c>
      <c r="B305" s="49">
        <v>55336</v>
      </c>
      <c r="C305" s="123">
        <f>IF(A304&lt;&gt;A305, C304+1, C304)</f>
        <v>128</v>
      </c>
      <c r="D305" s="49">
        <v>2025</v>
      </c>
      <c r="E305" s="49" t="s">
        <v>12</v>
      </c>
      <c r="F305" s="110" t="s">
        <v>210</v>
      </c>
      <c r="G305" s="49">
        <v>1</v>
      </c>
      <c r="H305" s="49" t="s">
        <v>3</v>
      </c>
      <c r="I305" s="50">
        <v>2421</v>
      </c>
      <c r="J305" s="51" t="s">
        <v>4</v>
      </c>
      <c r="K305" s="52">
        <v>4186</v>
      </c>
      <c r="L305" s="52">
        <f t="shared" si="35"/>
        <v>10351180.148399999</v>
      </c>
      <c r="M305" s="52">
        <f t="shared" si="36"/>
        <v>10134306</v>
      </c>
      <c r="N305" s="52">
        <f t="shared" si="37"/>
        <v>216874.14840000003</v>
      </c>
      <c r="O305" s="52">
        <v>0</v>
      </c>
      <c r="P305" s="32"/>
    </row>
    <row r="306" spans="1:16" s="105" customFormat="1" ht="15" customHeight="1" x14ac:dyDescent="0.25">
      <c r="A306" s="49">
        <v>5629</v>
      </c>
      <c r="B306" s="49">
        <v>55398</v>
      </c>
      <c r="C306" s="123">
        <v>129</v>
      </c>
      <c r="D306" s="49">
        <v>2025</v>
      </c>
      <c r="E306" s="49" t="s">
        <v>12</v>
      </c>
      <c r="F306" s="109" t="s">
        <v>123</v>
      </c>
      <c r="G306" s="49">
        <v>1</v>
      </c>
      <c r="H306" s="49" t="s">
        <v>9</v>
      </c>
      <c r="I306" s="50">
        <v>145</v>
      </c>
      <c r="J306" s="51" t="s">
        <v>0</v>
      </c>
      <c r="K306" s="52">
        <v>1773</v>
      </c>
      <c r="L306" s="52">
        <f t="shared" si="35"/>
        <v>262586.61900000001</v>
      </c>
      <c r="M306" s="52">
        <f t="shared" si="36"/>
        <v>257085</v>
      </c>
      <c r="N306" s="52">
        <f t="shared" si="37"/>
        <v>5501.6190000000006</v>
      </c>
      <c r="O306" s="52">
        <v>0</v>
      </c>
      <c r="P306" s="32"/>
    </row>
    <row r="307" spans="1:16" s="105" customFormat="1" ht="15" customHeight="1" x14ac:dyDescent="0.25">
      <c r="A307" s="49">
        <v>5629</v>
      </c>
      <c r="B307" s="49">
        <v>55397</v>
      </c>
      <c r="C307" s="123">
        <f t="shared" si="39"/>
        <v>129</v>
      </c>
      <c r="D307" s="49">
        <v>2025</v>
      </c>
      <c r="E307" s="49" t="s">
        <v>12</v>
      </c>
      <c r="F307" s="109" t="s">
        <v>123</v>
      </c>
      <c r="G307" s="49">
        <v>1</v>
      </c>
      <c r="H307" s="49" t="s">
        <v>183</v>
      </c>
      <c r="I307" s="50">
        <v>609</v>
      </c>
      <c r="J307" s="51" t="s">
        <v>0</v>
      </c>
      <c r="K307" s="50">
        <v>3576</v>
      </c>
      <c r="L307" s="52">
        <f t="shared" si="35"/>
        <v>2224388.5776</v>
      </c>
      <c r="M307" s="52">
        <f t="shared" si="36"/>
        <v>2177784</v>
      </c>
      <c r="N307" s="52">
        <f t="shared" si="37"/>
        <v>46604.577600000004</v>
      </c>
      <c r="O307" s="52">
        <v>0</v>
      </c>
      <c r="P307" s="32"/>
    </row>
    <row r="308" spans="1:16" s="105" customFormat="1" ht="15" customHeight="1" x14ac:dyDescent="0.25">
      <c r="A308" s="49">
        <v>5629</v>
      </c>
      <c r="B308" s="49">
        <v>55392</v>
      </c>
      <c r="C308" s="123">
        <f t="shared" si="39"/>
        <v>129</v>
      </c>
      <c r="D308" s="49">
        <v>2025</v>
      </c>
      <c r="E308" s="49" t="s">
        <v>12</v>
      </c>
      <c r="F308" s="109" t="s">
        <v>123</v>
      </c>
      <c r="G308" s="49">
        <v>1</v>
      </c>
      <c r="H308" s="49" t="s">
        <v>10</v>
      </c>
      <c r="I308" s="50">
        <v>1225.8</v>
      </c>
      <c r="J308" s="51" t="s">
        <v>4</v>
      </c>
      <c r="K308" s="52">
        <v>3310</v>
      </c>
      <c r="L308" s="52">
        <f t="shared" si="35"/>
        <v>4144226.3171999999</v>
      </c>
      <c r="M308" s="52">
        <f t="shared" si="36"/>
        <v>4057398</v>
      </c>
      <c r="N308" s="52">
        <f t="shared" si="37"/>
        <v>86828.317200000005</v>
      </c>
      <c r="O308" s="52">
        <v>0</v>
      </c>
      <c r="P308" s="32"/>
    </row>
    <row r="309" spans="1:16" s="105" customFormat="1" ht="15" customHeight="1" x14ac:dyDescent="0.25">
      <c r="A309" s="49">
        <v>5629</v>
      </c>
      <c r="B309" s="49">
        <v>55393</v>
      </c>
      <c r="C309" s="123">
        <f t="shared" si="39"/>
        <v>129</v>
      </c>
      <c r="D309" s="49">
        <v>2025</v>
      </c>
      <c r="E309" s="49" t="s">
        <v>12</v>
      </c>
      <c r="F309" s="109" t="s">
        <v>123</v>
      </c>
      <c r="G309" s="49">
        <v>1</v>
      </c>
      <c r="H309" s="49" t="s">
        <v>3</v>
      </c>
      <c r="I309" s="50">
        <v>700</v>
      </c>
      <c r="J309" s="51" t="s">
        <v>4</v>
      </c>
      <c r="K309" s="52">
        <v>4186</v>
      </c>
      <c r="L309" s="52">
        <f t="shared" ref="L309:L372" si="41">M309+N309+O309</f>
        <v>2992906.28</v>
      </c>
      <c r="M309" s="52">
        <f t="shared" ref="M309:M372" si="42">I309*K309</f>
        <v>2930200</v>
      </c>
      <c r="N309" s="52">
        <f t="shared" ref="N309:N372" si="43">M309*2.14%</f>
        <v>62706.280000000006</v>
      </c>
      <c r="O309" s="52">
        <v>0</v>
      </c>
      <c r="P309" s="32"/>
    </row>
    <row r="310" spans="1:16" s="105" customFormat="1" ht="15" customHeight="1" x14ac:dyDescent="0.25">
      <c r="A310" s="49">
        <v>5629</v>
      </c>
      <c r="B310" s="49">
        <v>55391</v>
      </c>
      <c r="C310" s="123">
        <f t="shared" si="39"/>
        <v>129</v>
      </c>
      <c r="D310" s="49">
        <v>2025</v>
      </c>
      <c r="E310" s="49" t="s">
        <v>12</v>
      </c>
      <c r="F310" s="109" t="s">
        <v>123</v>
      </c>
      <c r="G310" s="49">
        <v>1</v>
      </c>
      <c r="H310" s="49" t="s">
        <v>7</v>
      </c>
      <c r="I310" s="50">
        <v>1593.5</v>
      </c>
      <c r="J310" s="51" t="s">
        <v>4</v>
      </c>
      <c r="K310" s="52">
        <v>5084</v>
      </c>
      <c r="L310" s="52">
        <f t="shared" si="41"/>
        <v>8274722.9756000005</v>
      </c>
      <c r="M310" s="52">
        <f t="shared" si="42"/>
        <v>8101354</v>
      </c>
      <c r="N310" s="52">
        <f t="shared" si="43"/>
        <v>173368.97560000001</v>
      </c>
      <c r="O310" s="52">
        <v>0</v>
      </c>
      <c r="P310" s="32"/>
    </row>
    <row r="311" spans="1:16" s="105" customFormat="1" ht="15" customHeight="1" x14ac:dyDescent="0.25">
      <c r="A311" s="49">
        <v>5633</v>
      </c>
      <c r="B311" s="49">
        <v>55453</v>
      </c>
      <c r="C311" s="123">
        <v>130</v>
      </c>
      <c r="D311" s="49">
        <v>2025</v>
      </c>
      <c r="E311" s="49" t="s">
        <v>12</v>
      </c>
      <c r="F311" s="109" t="s">
        <v>124</v>
      </c>
      <c r="G311" s="49">
        <v>1</v>
      </c>
      <c r="H311" s="49" t="s">
        <v>183</v>
      </c>
      <c r="I311" s="50">
        <v>800</v>
      </c>
      <c r="J311" s="51" t="s">
        <v>0</v>
      </c>
      <c r="K311" s="50">
        <v>3576</v>
      </c>
      <c r="L311" s="52">
        <f t="shared" si="41"/>
        <v>2922021.12</v>
      </c>
      <c r="M311" s="52">
        <f t="shared" si="42"/>
        <v>2860800</v>
      </c>
      <c r="N311" s="52">
        <f t="shared" si="43"/>
        <v>61221.12000000001</v>
      </c>
      <c r="O311" s="52">
        <v>0</v>
      </c>
      <c r="P311" s="32"/>
    </row>
    <row r="312" spans="1:16" s="105" customFormat="1" ht="15" customHeight="1" x14ac:dyDescent="0.25">
      <c r="A312" s="49">
        <v>5633</v>
      </c>
      <c r="B312" s="49">
        <v>55454</v>
      </c>
      <c r="C312" s="123">
        <f>IF(A311&lt;&gt;A312, C311+1, C311)</f>
        <v>130</v>
      </c>
      <c r="D312" s="49">
        <v>2025</v>
      </c>
      <c r="E312" s="49" t="s">
        <v>12</v>
      </c>
      <c r="F312" s="109" t="s">
        <v>124</v>
      </c>
      <c r="G312" s="49">
        <v>1</v>
      </c>
      <c r="H312" s="49" t="s">
        <v>9</v>
      </c>
      <c r="I312" s="50">
        <v>600</v>
      </c>
      <c r="J312" s="51" t="s">
        <v>0</v>
      </c>
      <c r="K312" s="52">
        <v>1773</v>
      </c>
      <c r="L312" s="52">
        <f t="shared" si="41"/>
        <v>1086565.32</v>
      </c>
      <c r="M312" s="52">
        <f t="shared" si="42"/>
        <v>1063800</v>
      </c>
      <c r="N312" s="52">
        <f t="shared" si="43"/>
        <v>22765.320000000003</v>
      </c>
      <c r="O312" s="52">
        <v>0</v>
      </c>
      <c r="P312" s="32"/>
    </row>
    <row r="313" spans="1:16" s="105" customFormat="1" ht="15" customHeight="1" x14ac:dyDescent="0.25">
      <c r="A313" s="49">
        <v>5642</v>
      </c>
      <c r="B313" s="49">
        <v>55564</v>
      </c>
      <c r="C313" s="123">
        <v>131</v>
      </c>
      <c r="D313" s="49">
        <v>2025</v>
      </c>
      <c r="E313" s="49" t="s">
        <v>12</v>
      </c>
      <c r="F313" s="109" t="s">
        <v>194</v>
      </c>
      <c r="G313" s="49">
        <v>1</v>
      </c>
      <c r="H313" s="49" t="s">
        <v>11</v>
      </c>
      <c r="I313" s="50">
        <v>580</v>
      </c>
      <c r="J313" s="51" t="s">
        <v>0</v>
      </c>
      <c r="K313" s="52">
        <v>2710</v>
      </c>
      <c r="L313" s="52">
        <f t="shared" si="41"/>
        <v>1605436.52</v>
      </c>
      <c r="M313" s="52">
        <f t="shared" si="42"/>
        <v>1571800</v>
      </c>
      <c r="N313" s="52">
        <f t="shared" si="43"/>
        <v>33636.520000000004</v>
      </c>
      <c r="O313" s="52">
        <v>0</v>
      </c>
      <c r="P313" s="32"/>
    </row>
    <row r="314" spans="1:16" s="105" customFormat="1" ht="15" customHeight="1" x14ac:dyDescent="0.25">
      <c r="A314" s="49">
        <v>5642</v>
      </c>
      <c r="B314" s="49">
        <v>55563</v>
      </c>
      <c r="C314" s="123">
        <f t="shared" si="39"/>
        <v>131</v>
      </c>
      <c r="D314" s="49">
        <v>2025</v>
      </c>
      <c r="E314" s="49" t="s">
        <v>12</v>
      </c>
      <c r="F314" s="109" t="s">
        <v>194</v>
      </c>
      <c r="G314" s="49">
        <v>1</v>
      </c>
      <c r="H314" s="49" t="s">
        <v>2</v>
      </c>
      <c r="I314" s="50">
        <v>620</v>
      </c>
      <c r="J314" s="51" t="s">
        <v>0</v>
      </c>
      <c r="K314" s="52">
        <v>3127</v>
      </c>
      <c r="L314" s="52">
        <f t="shared" si="41"/>
        <v>1980229.0360000001</v>
      </c>
      <c r="M314" s="52">
        <f t="shared" si="42"/>
        <v>1938740</v>
      </c>
      <c r="N314" s="52">
        <f t="shared" si="43"/>
        <v>41489.036000000007</v>
      </c>
      <c r="O314" s="52">
        <v>0</v>
      </c>
      <c r="P314" s="32"/>
    </row>
    <row r="315" spans="1:16" ht="15" customHeight="1" x14ac:dyDescent="0.25">
      <c r="A315" s="49">
        <v>5646</v>
      </c>
      <c r="B315" s="49">
        <v>55604</v>
      </c>
      <c r="C315" s="123">
        <v>132</v>
      </c>
      <c r="D315" s="49">
        <v>2025</v>
      </c>
      <c r="E315" s="49" t="s">
        <v>12</v>
      </c>
      <c r="F315" s="109" t="s">
        <v>40</v>
      </c>
      <c r="G315" s="49">
        <v>1</v>
      </c>
      <c r="H315" s="49" t="s">
        <v>183</v>
      </c>
      <c r="I315" s="50">
        <v>84</v>
      </c>
      <c r="J315" s="40" t="s">
        <v>0</v>
      </c>
      <c r="K315" s="50">
        <v>3576</v>
      </c>
      <c r="L315" s="52">
        <f t="shared" si="41"/>
        <v>306812.21759999997</v>
      </c>
      <c r="M315" s="52">
        <f t="shared" si="42"/>
        <v>300384</v>
      </c>
      <c r="N315" s="52">
        <f t="shared" si="43"/>
        <v>6428.2176000000009</v>
      </c>
      <c r="O315" s="52">
        <v>0</v>
      </c>
    </row>
    <row r="316" spans="1:16" s="105" customFormat="1" ht="15" customHeight="1" x14ac:dyDescent="0.25">
      <c r="A316" s="49">
        <v>5647</v>
      </c>
      <c r="B316" s="49">
        <v>55611</v>
      </c>
      <c r="C316" s="123">
        <v>133</v>
      </c>
      <c r="D316" s="49">
        <v>2025</v>
      </c>
      <c r="E316" s="49" t="s">
        <v>12</v>
      </c>
      <c r="F316" s="109" t="s">
        <v>126</v>
      </c>
      <c r="G316" s="49">
        <v>1</v>
      </c>
      <c r="H316" s="49" t="s">
        <v>11</v>
      </c>
      <c r="I316" s="50">
        <v>320</v>
      </c>
      <c r="J316" s="51" t="s">
        <v>0</v>
      </c>
      <c r="K316" s="52">
        <v>2710</v>
      </c>
      <c r="L316" s="52">
        <f t="shared" si="41"/>
        <v>885758.08</v>
      </c>
      <c r="M316" s="52">
        <f t="shared" si="42"/>
        <v>867200</v>
      </c>
      <c r="N316" s="52">
        <f t="shared" si="43"/>
        <v>18558.080000000002</v>
      </c>
      <c r="O316" s="52">
        <v>0</v>
      </c>
      <c r="P316" s="32"/>
    </row>
    <row r="317" spans="1:16" s="105" customFormat="1" ht="15" customHeight="1" x14ac:dyDescent="0.25">
      <c r="A317" s="49">
        <v>5647</v>
      </c>
      <c r="B317" s="49">
        <v>55610</v>
      </c>
      <c r="C317" s="123">
        <f>IF(A316&lt;&gt;A317, C316+1, C316)</f>
        <v>133</v>
      </c>
      <c r="D317" s="49">
        <v>2025</v>
      </c>
      <c r="E317" s="49" t="s">
        <v>12</v>
      </c>
      <c r="F317" s="109" t="s">
        <v>126</v>
      </c>
      <c r="G317" s="49">
        <v>1</v>
      </c>
      <c r="H317" s="49" t="s">
        <v>2</v>
      </c>
      <c r="I317" s="50">
        <v>1000</v>
      </c>
      <c r="J317" s="51" t="s">
        <v>0</v>
      </c>
      <c r="K317" s="52">
        <v>3127</v>
      </c>
      <c r="L317" s="52">
        <f t="shared" si="41"/>
        <v>3193917.8</v>
      </c>
      <c r="M317" s="52">
        <f t="shared" si="42"/>
        <v>3127000</v>
      </c>
      <c r="N317" s="52">
        <f t="shared" si="43"/>
        <v>66917.8</v>
      </c>
      <c r="O317" s="52">
        <v>0</v>
      </c>
      <c r="P317" s="32"/>
    </row>
    <row r="318" spans="1:16" s="105" customFormat="1" ht="15" customHeight="1" x14ac:dyDescent="0.25">
      <c r="A318" s="49">
        <v>5647</v>
      </c>
      <c r="B318" s="49">
        <v>55609</v>
      </c>
      <c r="C318" s="123">
        <f>IF(A317&lt;&gt;A318, C317+1, C317)</f>
        <v>133</v>
      </c>
      <c r="D318" s="49">
        <v>2025</v>
      </c>
      <c r="E318" s="49" t="s">
        <v>12</v>
      </c>
      <c r="F318" s="113" t="s">
        <v>126</v>
      </c>
      <c r="G318" s="49">
        <v>1</v>
      </c>
      <c r="H318" s="49" t="s">
        <v>1</v>
      </c>
      <c r="I318" s="50">
        <v>340</v>
      </c>
      <c r="J318" s="51" t="s">
        <v>0</v>
      </c>
      <c r="K318" s="52">
        <v>3100</v>
      </c>
      <c r="L318" s="52">
        <f t="shared" si="41"/>
        <v>1076555.6000000001</v>
      </c>
      <c r="M318" s="52">
        <f t="shared" si="42"/>
        <v>1054000</v>
      </c>
      <c r="N318" s="52">
        <f t="shared" si="43"/>
        <v>22555.600000000002</v>
      </c>
      <c r="O318" s="52">
        <v>0</v>
      </c>
      <c r="P318" s="32"/>
    </row>
    <row r="319" spans="1:16" ht="15" customHeight="1" x14ac:dyDescent="0.25">
      <c r="A319" s="49">
        <v>5648</v>
      </c>
      <c r="B319" s="49">
        <v>55627</v>
      </c>
      <c r="C319" s="123">
        <v>134</v>
      </c>
      <c r="D319" s="49">
        <v>2025</v>
      </c>
      <c r="E319" s="49" t="s">
        <v>12</v>
      </c>
      <c r="F319" s="109" t="s">
        <v>167</v>
      </c>
      <c r="G319" s="49">
        <v>1</v>
      </c>
      <c r="H319" s="49" t="s">
        <v>183</v>
      </c>
      <c r="I319" s="50">
        <v>45</v>
      </c>
      <c r="J319" s="51" t="s">
        <v>0</v>
      </c>
      <c r="K319" s="50">
        <v>3576</v>
      </c>
      <c r="L319" s="52">
        <f t="shared" si="41"/>
        <v>164363.68799999999</v>
      </c>
      <c r="M319" s="52">
        <f t="shared" si="42"/>
        <v>160920</v>
      </c>
      <c r="N319" s="52">
        <f t="shared" si="43"/>
        <v>3443.6880000000006</v>
      </c>
      <c r="O319" s="52">
        <v>0</v>
      </c>
    </row>
    <row r="320" spans="1:16" s="105" customFormat="1" ht="15" customHeight="1" x14ac:dyDescent="0.25">
      <c r="A320" s="49">
        <v>5650</v>
      </c>
      <c r="B320" s="49">
        <v>55657</v>
      </c>
      <c r="C320" s="123">
        <v>135</v>
      </c>
      <c r="D320" s="49">
        <v>2025</v>
      </c>
      <c r="E320" s="49" t="s">
        <v>12</v>
      </c>
      <c r="F320" s="109" t="s">
        <v>125</v>
      </c>
      <c r="G320" s="49">
        <v>1</v>
      </c>
      <c r="H320" s="49" t="s">
        <v>2</v>
      </c>
      <c r="I320" s="50">
        <v>888</v>
      </c>
      <c r="J320" s="51" t="s">
        <v>0</v>
      </c>
      <c r="K320" s="52">
        <v>3127</v>
      </c>
      <c r="L320" s="52">
        <f t="shared" si="41"/>
        <v>2836199.0063999998</v>
      </c>
      <c r="M320" s="52">
        <f t="shared" si="42"/>
        <v>2776776</v>
      </c>
      <c r="N320" s="52">
        <f t="shared" si="43"/>
        <v>59423.006400000006</v>
      </c>
      <c r="O320" s="52">
        <v>0</v>
      </c>
      <c r="P320" s="32"/>
    </row>
    <row r="321" spans="1:16" s="105" customFormat="1" ht="15" customHeight="1" x14ac:dyDescent="0.25">
      <c r="A321" s="49">
        <v>5650</v>
      </c>
      <c r="B321" s="49">
        <v>55658</v>
      </c>
      <c r="C321" s="123">
        <f t="shared" si="39"/>
        <v>135</v>
      </c>
      <c r="D321" s="49">
        <v>2025</v>
      </c>
      <c r="E321" s="49" t="s">
        <v>12</v>
      </c>
      <c r="F321" s="109" t="s">
        <v>125</v>
      </c>
      <c r="G321" s="49">
        <v>1</v>
      </c>
      <c r="H321" s="49" t="s">
        <v>11</v>
      </c>
      <c r="I321" s="50">
        <v>250</v>
      </c>
      <c r="J321" s="51" t="s">
        <v>0</v>
      </c>
      <c r="K321" s="52">
        <v>2710</v>
      </c>
      <c r="L321" s="52">
        <f t="shared" si="41"/>
        <v>691998.5</v>
      </c>
      <c r="M321" s="52">
        <f t="shared" si="42"/>
        <v>677500</v>
      </c>
      <c r="N321" s="52">
        <f t="shared" si="43"/>
        <v>14498.500000000002</v>
      </c>
      <c r="O321" s="52">
        <v>0</v>
      </c>
      <c r="P321" s="32"/>
    </row>
    <row r="322" spans="1:16" s="105" customFormat="1" ht="15" customHeight="1" x14ac:dyDescent="0.25">
      <c r="A322" s="49">
        <v>5650</v>
      </c>
      <c r="B322" s="49">
        <v>55656</v>
      </c>
      <c r="C322" s="123">
        <f t="shared" si="39"/>
        <v>135</v>
      </c>
      <c r="D322" s="49">
        <v>2025</v>
      </c>
      <c r="E322" s="49" t="s">
        <v>12</v>
      </c>
      <c r="F322" s="109" t="s">
        <v>125</v>
      </c>
      <c r="G322" s="49">
        <v>1</v>
      </c>
      <c r="H322" s="49" t="s">
        <v>6</v>
      </c>
      <c r="I322" s="50">
        <v>250</v>
      </c>
      <c r="J322" s="51" t="s">
        <v>0</v>
      </c>
      <c r="K322" s="52">
        <v>2710</v>
      </c>
      <c r="L322" s="52">
        <f t="shared" si="41"/>
        <v>691998.5</v>
      </c>
      <c r="M322" s="52">
        <f t="shared" si="42"/>
        <v>677500</v>
      </c>
      <c r="N322" s="52">
        <f t="shared" si="43"/>
        <v>14498.500000000002</v>
      </c>
      <c r="O322" s="52">
        <v>0</v>
      </c>
      <c r="P322" s="32"/>
    </row>
    <row r="323" spans="1:16" s="105" customFormat="1" ht="15" customHeight="1" x14ac:dyDescent="0.25">
      <c r="A323" s="49">
        <v>5650</v>
      </c>
      <c r="B323" s="49">
        <v>55649</v>
      </c>
      <c r="C323" s="123">
        <f t="shared" si="39"/>
        <v>135</v>
      </c>
      <c r="D323" s="49">
        <v>2025</v>
      </c>
      <c r="E323" s="49" t="s">
        <v>12</v>
      </c>
      <c r="F323" s="109" t="s">
        <v>125</v>
      </c>
      <c r="G323" s="49">
        <v>1</v>
      </c>
      <c r="H323" s="49" t="s">
        <v>7</v>
      </c>
      <c r="I323" s="50">
        <v>1036.5</v>
      </c>
      <c r="J323" s="51" t="s">
        <v>4</v>
      </c>
      <c r="K323" s="52">
        <v>5084</v>
      </c>
      <c r="L323" s="52">
        <f t="shared" si="41"/>
        <v>5382334.7123999996</v>
      </c>
      <c r="M323" s="52">
        <f t="shared" si="42"/>
        <v>5269566</v>
      </c>
      <c r="N323" s="52">
        <f t="shared" si="43"/>
        <v>112768.71240000002</v>
      </c>
      <c r="O323" s="52">
        <v>0</v>
      </c>
      <c r="P323" s="32"/>
    </row>
    <row r="324" spans="1:16" ht="15" customHeight="1" x14ac:dyDescent="0.25">
      <c r="A324" s="49">
        <v>5651</v>
      </c>
      <c r="B324" s="49">
        <v>55669</v>
      </c>
      <c r="C324" s="123">
        <v>136</v>
      </c>
      <c r="D324" s="49">
        <v>2025</v>
      </c>
      <c r="E324" s="49" t="s">
        <v>12</v>
      </c>
      <c r="F324" s="109" t="s">
        <v>166</v>
      </c>
      <c r="G324" s="49">
        <v>2</v>
      </c>
      <c r="H324" s="49" t="s">
        <v>183</v>
      </c>
      <c r="I324" s="50">
        <v>112</v>
      </c>
      <c r="J324" s="59" t="s">
        <v>0</v>
      </c>
      <c r="K324" s="50">
        <v>3576</v>
      </c>
      <c r="L324" s="52">
        <f t="shared" si="41"/>
        <v>409082.95679999999</v>
      </c>
      <c r="M324" s="52">
        <f t="shared" si="42"/>
        <v>400512</v>
      </c>
      <c r="N324" s="52">
        <f t="shared" si="43"/>
        <v>8570.9568000000017</v>
      </c>
      <c r="O324" s="52">
        <v>0</v>
      </c>
    </row>
    <row r="325" spans="1:16" ht="15" customHeight="1" x14ac:dyDescent="0.25">
      <c r="A325" s="49">
        <v>5651</v>
      </c>
      <c r="B325" s="49">
        <v>55670</v>
      </c>
      <c r="C325" s="123">
        <f t="shared" ref="C325:C331" si="44">IF(A324&lt;&gt;A325, C324+1, C324)</f>
        <v>136</v>
      </c>
      <c r="D325" s="49">
        <v>2025</v>
      </c>
      <c r="E325" s="49" t="s">
        <v>12</v>
      </c>
      <c r="F325" s="109" t="s">
        <v>166</v>
      </c>
      <c r="G325" s="49">
        <v>2</v>
      </c>
      <c r="H325" s="49" t="s">
        <v>9</v>
      </c>
      <c r="I325" s="50">
        <v>750</v>
      </c>
      <c r="J325" s="59" t="s">
        <v>0</v>
      </c>
      <c r="K325" s="52">
        <v>1773</v>
      </c>
      <c r="L325" s="52">
        <f t="shared" si="41"/>
        <v>1358206.65</v>
      </c>
      <c r="M325" s="52">
        <f t="shared" si="42"/>
        <v>1329750</v>
      </c>
      <c r="N325" s="52">
        <f t="shared" si="43"/>
        <v>28456.65</v>
      </c>
      <c r="O325" s="52">
        <v>0</v>
      </c>
    </row>
    <row r="326" spans="1:16" ht="15" customHeight="1" x14ac:dyDescent="0.25">
      <c r="A326" s="49">
        <v>5651</v>
      </c>
      <c r="B326" s="49">
        <v>55663</v>
      </c>
      <c r="C326" s="123">
        <f t="shared" si="44"/>
        <v>136</v>
      </c>
      <c r="D326" s="49">
        <v>2025</v>
      </c>
      <c r="E326" s="49" t="s">
        <v>12</v>
      </c>
      <c r="F326" s="109" t="s">
        <v>166</v>
      </c>
      <c r="G326" s="49">
        <v>2</v>
      </c>
      <c r="H326" s="49" t="s">
        <v>10</v>
      </c>
      <c r="I326" s="50">
        <v>431</v>
      </c>
      <c r="J326" s="51" t="s">
        <v>4</v>
      </c>
      <c r="K326" s="52">
        <v>3310</v>
      </c>
      <c r="L326" s="52">
        <f t="shared" si="41"/>
        <v>1457139.4539999999</v>
      </c>
      <c r="M326" s="52">
        <f t="shared" si="42"/>
        <v>1426610</v>
      </c>
      <c r="N326" s="52">
        <f t="shared" si="43"/>
        <v>30529.454000000002</v>
      </c>
      <c r="O326" s="52">
        <v>0</v>
      </c>
    </row>
    <row r="327" spans="1:16" ht="15" customHeight="1" x14ac:dyDescent="0.25">
      <c r="A327" s="49">
        <v>5651</v>
      </c>
      <c r="B327" s="49">
        <v>55664</v>
      </c>
      <c r="C327" s="123">
        <f t="shared" si="44"/>
        <v>136</v>
      </c>
      <c r="D327" s="49">
        <v>2025</v>
      </c>
      <c r="E327" s="49" t="s">
        <v>12</v>
      </c>
      <c r="F327" s="109" t="s">
        <v>166</v>
      </c>
      <c r="G327" s="49">
        <v>2</v>
      </c>
      <c r="H327" s="49" t="s">
        <v>3</v>
      </c>
      <c r="I327" s="50">
        <v>300</v>
      </c>
      <c r="J327" s="51" t="s">
        <v>4</v>
      </c>
      <c r="K327" s="52">
        <v>4186</v>
      </c>
      <c r="L327" s="52">
        <f t="shared" si="41"/>
        <v>1282674.1200000001</v>
      </c>
      <c r="M327" s="52">
        <f t="shared" si="42"/>
        <v>1255800</v>
      </c>
      <c r="N327" s="52">
        <f t="shared" si="43"/>
        <v>26874.120000000003</v>
      </c>
      <c r="O327" s="52">
        <v>0</v>
      </c>
    </row>
    <row r="328" spans="1:16" ht="15" customHeight="1" x14ac:dyDescent="0.25">
      <c r="A328" s="49">
        <v>5651</v>
      </c>
      <c r="B328" s="49">
        <v>55659</v>
      </c>
      <c r="C328" s="123">
        <f t="shared" si="44"/>
        <v>136</v>
      </c>
      <c r="D328" s="49">
        <v>2025</v>
      </c>
      <c r="E328" s="49" t="s">
        <v>12</v>
      </c>
      <c r="F328" s="109" t="s">
        <v>166</v>
      </c>
      <c r="G328" s="49">
        <v>2</v>
      </c>
      <c r="H328" s="49" t="s">
        <v>1</v>
      </c>
      <c r="I328" s="50">
        <v>188</v>
      </c>
      <c r="J328" s="59" t="s">
        <v>0</v>
      </c>
      <c r="K328" s="52">
        <v>3100</v>
      </c>
      <c r="L328" s="52">
        <f t="shared" si="41"/>
        <v>595271.92000000004</v>
      </c>
      <c r="M328" s="52">
        <f t="shared" si="42"/>
        <v>582800</v>
      </c>
      <c r="N328" s="52">
        <f t="shared" si="43"/>
        <v>12471.920000000002</v>
      </c>
      <c r="O328" s="52">
        <v>0</v>
      </c>
    </row>
    <row r="329" spans="1:16" ht="15" customHeight="1" x14ac:dyDescent="0.25">
      <c r="A329" s="49">
        <v>5651</v>
      </c>
      <c r="B329" s="49">
        <v>55661</v>
      </c>
      <c r="C329" s="123">
        <f t="shared" si="44"/>
        <v>136</v>
      </c>
      <c r="D329" s="49">
        <v>2025</v>
      </c>
      <c r="E329" s="49" t="s">
        <v>12</v>
      </c>
      <c r="F329" s="109" t="s">
        <v>166</v>
      </c>
      <c r="G329" s="49">
        <v>2</v>
      </c>
      <c r="H329" s="49" t="s">
        <v>11</v>
      </c>
      <c r="I329" s="50">
        <v>105</v>
      </c>
      <c r="J329" s="58" t="s">
        <v>0</v>
      </c>
      <c r="K329" s="52">
        <v>2710</v>
      </c>
      <c r="L329" s="52">
        <f t="shared" si="41"/>
        <v>290639.37</v>
      </c>
      <c r="M329" s="52">
        <f t="shared" si="42"/>
        <v>284550</v>
      </c>
      <c r="N329" s="52">
        <f t="shared" si="43"/>
        <v>6089.3700000000008</v>
      </c>
      <c r="O329" s="52">
        <v>0</v>
      </c>
    </row>
    <row r="330" spans="1:16" ht="15" customHeight="1" x14ac:dyDescent="0.25">
      <c r="A330" s="49">
        <v>5651</v>
      </c>
      <c r="B330" s="49">
        <v>55660</v>
      </c>
      <c r="C330" s="123">
        <f t="shared" si="44"/>
        <v>136</v>
      </c>
      <c r="D330" s="49">
        <v>2025</v>
      </c>
      <c r="E330" s="49" t="s">
        <v>12</v>
      </c>
      <c r="F330" s="109" t="s">
        <v>166</v>
      </c>
      <c r="G330" s="49">
        <v>2</v>
      </c>
      <c r="H330" s="49" t="s">
        <v>2</v>
      </c>
      <c r="I330" s="50">
        <v>1250</v>
      </c>
      <c r="J330" s="40" t="s">
        <v>0</v>
      </c>
      <c r="K330" s="52">
        <v>3127</v>
      </c>
      <c r="L330" s="52">
        <f t="shared" si="41"/>
        <v>3992397.25</v>
      </c>
      <c r="M330" s="52">
        <f t="shared" si="42"/>
        <v>3908750</v>
      </c>
      <c r="N330" s="52">
        <f t="shared" si="43"/>
        <v>83647.250000000015</v>
      </c>
      <c r="O330" s="52">
        <v>0</v>
      </c>
    </row>
    <row r="331" spans="1:16" x14ac:dyDescent="0.25">
      <c r="A331" s="49">
        <v>5651</v>
      </c>
      <c r="B331" s="49">
        <v>55662</v>
      </c>
      <c r="C331" s="123">
        <f t="shared" si="44"/>
        <v>136</v>
      </c>
      <c r="D331" s="49">
        <v>2025</v>
      </c>
      <c r="E331" s="49" t="s">
        <v>12</v>
      </c>
      <c r="F331" s="109" t="s">
        <v>166</v>
      </c>
      <c r="G331" s="49">
        <v>2</v>
      </c>
      <c r="H331" s="49" t="s">
        <v>7</v>
      </c>
      <c r="I331" s="50">
        <v>496</v>
      </c>
      <c r="J331" s="51" t="s">
        <v>4</v>
      </c>
      <c r="K331" s="52">
        <v>5955</v>
      </c>
      <c r="L331" s="52">
        <f t="shared" si="41"/>
        <v>3016888.7519999999</v>
      </c>
      <c r="M331" s="52">
        <f t="shared" si="42"/>
        <v>2953680</v>
      </c>
      <c r="N331" s="52">
        <f t="shared" si="43"/>
        <v>63208.752000000008</v>
      </c>
      <c r="O331" s="52">
        <v>0</v>
      </c>
    </row>
    <row r="332" spans="1:16" s="105" customFormat="1" ht="15" customHeight="1" x14ac:dyDescent="0.25">
      <c r="A332" s="49">
        <v>5652</v>
      </c>
      <c r="B332" s="49">
        <v>55684</v>
      </c>
      <c r="C332" s="123">
        <v>137</v>
      </c>
      <c r="D332" s="49">
        <v>2025</v>
      </c>
      <c r="E332" s="49" t="s">
        <v>12</v>
      </c>
      <c r="F332" s="110" t="s">
        <v>211</v>
      </c>
      <c r="G332" s="49">
        <v>1</v>
      </c>
      <c r="H332" s="49" t="s">
        <v>183</v>
      </c>
      <c r="I332" s="50">
        <v>110</v>
      </c>
      <c r="J332" s="51" t="s">
        <v>0</v>
      </c>
      <c r="K332" s="50">
        <v>3576</v>
      </c>
      <c r="L332" s="52">
        <f t="shared" si="41"/>
        <v>401777.90399999998</v>
      </c>
      <c r="M332" s="52">
        <f t="shared" si="42"/>
        <v>393360</v>
      </c>
      <c r="N332" s="52">
        <f t="shared" si="43"/>
        <v>8417.9040000000005</v>
      </c>
      <c r="O332" s="52">
        <v>0</v>
      </c>
      <c r="P332" s="32"/>
    </row>
    <row r="333" spans="1:16" s="105" customFormat="1" ht="15" customHeight="1" x14ac:dyDescent="0.25">
      <c r="A333" s="49">
        <v>5652</v>
      </c>
      <c r="B333" s="49">
        <v>55679</v>
      </c>
      <c r="C333" s="123">
        <f t="shared" si="39"/>
        <v>137</v>
      </c>
      <c r="D333" s="49">
        <v>2025</v>
      </c>
      <c r="E333" s="49" t="s">
        <v>12</v>
      </c>
      <c r="F333" s="110" t="s">
        <v>211</v>
      </c>
      <c r="G333" s="49">
        <v>1</v>
      </c>
      <c r="H333" s="49" t="s">
        <v>10</v>
      </c>
      <c r="I333" s="50">
        <v>561</v>
      </c>
      <c r="J333" s="51" t="s">
        <v>4</v>
      </c>
      <c r="K333" s="52">
        <v>3310</v>
      </c>
      <c r="L333" s="52">
        <f t="shared" si="41"/>
        <v>1896647.8740000001</v>
      </c>
      <c r="M333" s="52">
        <f t="shared" si="42"/>
        <v>1856910</v>
      </c>
      <c r="N333" s="52">
        <f t="shared" si="43"/>
        <v>39737.874000000003</v>
      </c>
      <c r="O333" s="52">
        <v>0</v>
      </c>
      <c r="P333" s="32"/>
    </row>
    <row r="334" spans="1:16" s="105" customFormat="1" ht="15" customHeight="1" x14ac:dyDescent="0.25">
      <c r="A334" s="49">
        <v>5652</v>
      </c>
      <c r="B334" s="49">
        <v>55676</v>
      </c>
      <c r="C334" s="123">
        <f t="shared" si="39"/>
        <v>137</v>
      </c>
      <c r="D334" s="49">
        <v>2025</v>
      </c>
      <c r="E334" s="49" t="s">
        <v>12</v>
      </c>
      <c r="F334" s="110" t="s">
        <v>211</v>
      </c>
      <c r="G334" s="49">
        <v>1</v>
      </c>
      <c r="H334" s="49" t="s">
        <v>11</v>
      </c>
      <c r="I334" s="50">
        <v>150</v>
      </c>
      <c r="J334" s="51" t="s">
        <v>0</v>
      </c>
      <c r="K334" s="52">
        <v>2710</v>
      </c>
      <c r="L334" s="52">
        <f t="shared" si="41"/>
        <v>415199.1</v>
      </c>
      <c r="M334" s="52">
        <f t="shared" si="42"/>
        <v>406500</v>
      </c>
      <c r="N334" s="52">
        <f t="shared" si="43"/>
        <v>8699.1</v>
      </c>
      <c r="O334" s="52">
        <v>0</v>
      </c>
      <c r="P334" s="32"/>
    </row>
    <row r="335" spans="1:16" s="105" customFormat="1" ht="15" customHeight="1" x14ac:dyDescent="0.25">
      <c r="A335" s="49">
        <v>5652</v>
      </c>
      <c r="B335" s="49">
        <v>55675</v>
      </c>
      <c r="C335" s="123">
        <v>137</v>
      </c>
      <c r="D335" s="49">
        <v>2025</v>
      </c>
      <c r="E335" s="49" t="s">
        <v>12</v>
      </c>
      <c r="F335" s="110" t="s">
        <v>211</v>
      </c>
      <c r="G335" s="49">
        <v>1</v>
      </c>
      <c r="H335" s="49" t="s">
        <v>2</v>
      </c>
      <c r="I335" s="50">
        <v>620</v>
      </c>
      <c r="J335" s="51" t="s">
        <v>0</v>
      </c>
      <c r="K335" s="52">
        <v>3127</v>
      </c>
      <c r="L335" s="52">
        <f t="shared" si="41"/>
        <v>1980229.0360000001</v>
      </c>
      <c r="M335" s="52">
        <f t="shared" si="42"/>
        <v>1938740</v>
      </c>
      <c r="N335" s="52">
        <f t="shared" si="43"/>
        <v>41489.036000000007</v>
      </c>
      <c r="O335" s="52">
        <v>0</v>
      </c>
      <c r="P335" s="32"/>
    </row>
    <row r="336" spans="1:16" s="105" customFormat="1" ht="15" customHeight="1" x14ac:dyDescent="0.25">
      <c r="A336" s="49">
        <v>5652</v>
      </c>
      <c r="B336" s="49">
        <v>55674</v>
      </c>
      <c r="C336" s="123">
        <f t="shared" si="39"/>
        <v>137</v>
      </c>
      <c r="D336" s="49">
        <v>2025</v>
      </c>
      <c r="E336" s="49" t="s">
        <v>12</v>
      </c>
      <c r="F336" s="110" t="s">
        <v>211</v>
      </c>
      <c r="G336" s="49">
        <v>1</v>
      </c>
      <c r="H336" s="49" t="s">
        <v>1</v>
      </c>
      <c r="I336" s="50">
        <v>130</v>
      </c>
      <c r="J336" s="51" t="s">
        <v>0</v>
      </c>
      <c r="K336" s="52">
        <v>3100</v>
      </c>
      <c r="L336" s="52">
        <f t="shared" si="41"/>
        <v>411624.2</v>
      </c>
      <c r="M336" s="52">
        <f t="shared" si="42"/>
        <v>403000</v>
      </c>
      <c r="N336" s="52">
        <f t="shared" si="43"/>
        <v>8624.2000000000007</v>
      </c>
      <c r="O336" s="52">
        <v>0</v>
      </c>
      <c r="P336" s="32"/>
    </row>
    <row r="337" spans="1:16" s="105" customFormat="1" ht="15" customHeight="1" x14ac:dyDescent="0.25">
      <c r="A337" s="49">
        <v>5652</v>
      </c>
      <c r="B337" s="49">
        <v>55678</v>
      </c>
      <c r="C337" s="123">
        <f t="shared" si="39"/>
        <v>137</v>
      </c>
      <c r="D337" s="49">
        <v>2025</v>
      </c>
      <c r="E337" s="49" t="s">
        <v>12</v>
      </c>
      <c r="F337" s="110" t="s">
        <v>211</v>
      </c>
      <c r="G337" s="49">
        <v>1</v>
      </c>
      <c r="H337" s="49" t="s">
        <v>3</v>
      </c>
      <c r="I337" s="50">
        <v>940</v>
      </c>
      <c r="J337" s="51" t="s">
        <v>0</v>
      </c>
      <c r="K337" s="52">
        <v>4186</v>
      </c>
      <c r="L337" s="52">
        <f t="shared" si="41"/>
        <v>4019045.5759999999</v>
      </c>
      <c r="M337" s="52">
        <f t="shared" si="42"/>
        <v>3934840</v>
      </c>
      <c r="N337" s="52">
        <f t="shared" si="43"/>
        <v>84205.576000000015</v>
      </c>
      <c r="O337" s="52">
        <v>0</v>
      </c>
      <c r="P337" s="32"/>
    </row>
    <row r="338" spans="1:16" s="105" customFormat="1" ht="15" customHeight="1" x14ac:dyDescent="0.25">
      <c r="A338" s="49">
        <v>5653</v>
      </c>
      <c r="B338" s="49">
        <v>55687</v>
      </c>
      <c r="C338" s="123">
        <v>138</v>
      </c>
      <c r="D338" s="49">
        <v>2025</v>
      </c>
      <c r="E338" s="49" t="s">
        <v>12</v>
      </c>
      <c r="F338" s="110" t="s">
        <v>212</v>
      </c>
      <c r="G338" s="49">
        <v>1</v>
      </c>
      <c r="H338" s="49" t="s">
        <v>183</v>
      </c>
      <c r="I338" s="50">
        <v>84</v>
      </c>
      <c r="J338" s="51" t="s">
        <v>0</v>
      </c>
      <c r="K338" s="50">
        <v>3576</v>
      </c>
      <c r="L338" s="52">
        <f t="shared" si="41"/>
        <v>306812.21759999997</v>
      </c>
      <c r="M338" s="52">
        <f t="shared" si="42"/>
        <v>300384</v>
      </c>
      <c r="N338" s="52">
        <f t="shared" si="43"/>
        <v>6428.2176000000009</v>
      </c>
      <c r="O338" s="52">
        <v>0</v>
      </c>
      <c r="P338" s="32"/>
    </row>
    <row r="339" spans="1:16" s="105" customFormat="1" ht="15" customHeight="1" x14ac:dyDescent="0.25">
      <c r="A339" s="49">
        <v>5653</v>
      </c>
      <c r="B339" s="49">
        <v>55689</v>
      </c>
      <c r="C339" s="123">
        <f t="shared" si="39"/>
        <v>138</v>
      </c>
      <c r="D339" s="49">
        <v>2025</v>
      </c>
      <c r="E339" s="49" t="s">
        <v>12</v>
      </c>
      <c r="F339" s="110" t="s">
        <v>212</v>
      </c>
      <c r="G339" s="49">
        <v>1</v>
      </c>
      <c r="H339" s="49" t="s">
        <v>9</v>
      </c>
      <c r="I339" s="50">
        <v>630</v>
      </c>
      <c r="J339" s="51" t="s">
        <v>0</v>
      </c>
      <c r="K339" s="52">
        <v>1773</v>
      </c>
      <c r="L339" s="52">
        <f t="shared" si="41"/>
        <v>1140893.5859999999</v>
      </c>
      <c r="M339" s="52">
        <f t="shared" si="42"/>
        <v>1116990</v>
      </c>
      <c r="N339" s="52">
        <f t="shared" si="43"/>
        <v>23903.586000000003</v>
      </c>
      <c r="O339" s="52">
        <v>0</v>
      </c>
      <c r="P339" s="32"/>
    </row>
    <row r="340" spans="1:16" s="105" customFormat="1" x14ac:dyDescent="0.25">
      <c r="A340" s="49">
        <v>5653</v>
      </c>
      <c r="B340" s="49">
        <v>55691</v>
      </c>
      <c r="C340" s="123">
        <f t="shared" si="39"/>
        <v>138</v>
      </c>
      <c r="D340" s="49">
        <v>2025</v>
      </c>
      <c r="E340" s="49" t="s">
        <v>12</v>
      </c>
      <c r="F340" s="110" t="s">
        <v>212</v>
      </c>
      <c r="G340" s="49">
        <v>1</v>
      </c>
      <c r="H340" s="49" t="s">
        <v>10</v>
      </c>
      <c r="I340" s="50">
        <v>863</v>
      </c>
      <c r="J340" s="51" t="s">
        <v>4</v>
      </c>
      <c r="K340" s="52">
        <v>3310</v>
      </c>
      <c r="L340" s="52">
        <f t="shared" si="41"/>
        <v>2917659.7420000001</v>
      </c>
      <c r="M340" s="52">
        <f t="shared" si="42"/>
        <v>2856530</v>
      </c>
      <c r="N340" s="52">
        <f t="shared" si="43"/>
        <v>61129.742000000006</v>
      </c>
      <c r="O340" s="52">
        <v>0</v>
      </c>
      <c r="P340" s="32"/>
    </row>
    <row r="341" spans="1:16" s="105" customFormat="1" ht="15" customHeight="1" x14ac:dyDescent="0.25">
      <c r="A341" s="49">
        <v>5653</v>
      </c>
      <c r="B341" s="49">
        <v>55692</v>
      </c>
      <c r="C341" s="123">
        <f t="shared" si="39"/>
        <v>138</v>
      </c>
      <c r="D341" s="49">
        <v>2025</v>
      </c>
      <c r="E341" s="49" t="s">
        <v>12</v>
      </c>
      <c r="F341" s="110" t="s">
        <v>212</v>
      </c>
      <c r="G341" s="49">
        <v>1</v>
      </c>
      <c r="H341" s="49" t="s">
        <v>3</v>
      </c>
      <c r="I341" s="50">
        <v>400</v>
      </c>
      <c r="J341" s="51" t="s">
        <v>4</v>
      </c>
      <c r="K341" s="52">
        <v>4186</v>
      </c>
      <c r="L341" s="52">
        <f t="shared" si="41"/>
        <v>1710232.16</v>
      </c>
      <c r="M341" s="52">
        <f t="shared" si="42"/>
        <v>1674400</v>
      </c>
      <c r="N341" s="52">
        <f t="shared" si="43"/>
        <v>35832.160000000003</v>
      </c>
      <c r="O341" s="52">
        <v>0</v>
      </c>
      <c r="P341" s="32"/>
    </row>
    <row r="342" spans="1:16" s="105" customFormat="1" ht="15" customHeight="1" x14ac:dyDescent="0.25">
      <c r="A342" s="49">
        <v>5653</v>
      </c>
      <c r="B342" s="49">
        <v>55690</v>
      </c>
      <c r="C342" s="123">
        <f t="shared" si="39"/>
        <v>138</v>
      </c>
      <c r="D342" s="49">
        <v>2025</v>
      </c>
      <c r="E342" s="49" t="s">
        <v>12</v>
      </c>
      <c r="F342" s="110" t="s">
        <v>212</v>
      </c>
      <c r="G342" s="49">
        <v>1</v>
      </c>
      <c r="H342" s="49" t="s">
        <v>7</v>
      </c>
      <c r="I342" s="50">
        <v>1034</v>
      </c>
      <c r="J342" s="51" t="s">
        <v>4</v>
      </c>
      <c r="K342" s="52">
        <v>5084</v>
      </c>
      <c r="L342" s="52">
        <f t="shared" si="41"/>
        <v>5369352.7183999997</v>
      </c>
      <c r="M342" s="52">
        <f t="shared" si="42"/>
        <v>5256856</v>
      </c>
      <c r="N342" s="52">
        <f t="shared" si="43"/>
        <v>112496.71840000001</v>
      </c>
      <c r="O342" s="52">
        <v>0</v>
      </c>
      <c r="P342" s="32"/>
    </row>
    <row r="343" spans="1:16" s="105" customFormat="1" ht="15" customHeight="1" x14ac:dyDescent="0.25">
      <c r="A343" s="49">
        <v>5653</v>
      </c>
      <c r="B343" s="49">
        <v>55688</v>
      </c>
      <c r="C343" s="123">
        <f t="shared" si="39"/>
        <v>138</v>
      </c>
      <c r="D343" s="49">
        <v>2025</v>
      </c>
      <c r="E343" s="49" t="s">
        <v>12</v>
      </c>
      <c r="F343" s="110" t="s">
        <v>212</v>
      </c>
      <c r="G343" s="49">
        <v>1</v>
      </c>
      <c r="H343" s="49" t="s">
        <v>2</v>
      </c>
      <c r="I343" s="50">
        <v>562</v>
      </c>
      <c r="J343" s="51" t="s">
        <v>0</v>
      </c>
      <c r="K343" s="52">
        <v>3127</v>
      </c>
      <c r="L343" s="52">
        <f t="shared" si="41"/>
        <v>1794981.8036</v>
      </c>
      <c r="M343" s="52">
        <f t="shared" si="42"/>
        <v>1757374</v>
      </c>
      <c r="N343" s="52">
        <f t="shared" si="43"/>
        <v>37607.803600000007</v>
      </c>
      <c r="O343" s="52">
        <v>0</v>
      </c>
      <c r="P343" s="32"/>
    </row>
    <row r="344" spans="1:16" ht="15" customHeight="1" x14ac:dyDescent="0.25">
      <c r="A344" s="49">
        <v>5654</v>
      </c>
      <c r="B344" s="49">
        <v>55710</v>
      </c>
      <c r="C344" s="123">
        <v>139</v>
      </c>
      <c r="D344" s="49">
        <v>2025</v>
      </c>
      <c r="E344" s="49" t="s">
        <v>12</v>
      </c>
      <c r="F344" s="109" t="s">
        <v>41</v>
      </c>
      <c r="G344" s="49">
        <v>1</v>
      </c>
      <c r="H344" s="49" t="s">
        <v>183</v>
      </c>
      <c r="I344" s="50">
        <v>110</v>
      </c>
      <c r="J344" s="40" t="s">
        <v>0</v>
      </c>
      <c r="K344" s="50">
        <v>3576</v>
      </c>
      <c r="L344" s="52">
        <f t="shared" si="41"/>
        <v>401777.90399999998</v>
      </c>
      <c r="M344" s="52">
        <f t="shared" si="42"/>
        <v>393360</v>
      </c>
      <c r="N344" s="52">
        <f t="shared" si="43"/>
        <v>8417.9040000000005</v>
      </c>
      <c r="O344" s="52">
        <v>0</v>
      </c>
    </row>
    <row r="345" spans="1:16" ht="15" customHeight="1" x14ac:dyDescent="0.25">
      <c r="A345" s="49">
        <v>5656</v>
      </c>
      <c r="B345" s="49">
        <v>55734</v>
      </c>
      <c r="C345" s="123">
        <f>IF(A344&lt;&gt;A345, C344+1, C344)</f>
        <v>140</v>
      </c>
      <c r="D345" s="49">
        <v>2025</v>
      </c>
      <c r="E345" s="49" t="s">
        <v>12</v>
      </c>
      <c r="F345" s="109" t="s">
        <v>178</v>
      </c>
      <c r="G345" s="49">
        <v>1</v>
      </c>
      <c r="H345" s="49" t="s">
        <v>183</v>
      </c>
      <c r="I345" s="50">
        <v>75</v>
      </c>
      <c r="J345" s="51" t="s">
        <v>0</v>
      </c>
      <c r="K345" s="50">
        <v>3576</v>
      </c>
      <c r="L345" s="52">
        <f t="shared" si="41"/>
        <v>273939.48</v>
      </c>
      <c r="M345" s="52">
        <f t="shared" si="42"/>
        <v>268200</v>
      </c>
      <c r="N345" s="52">
        <f t="shared" si="43"/>
        <v>5739.4800000000005</v>
      </c>
      <c r="O345" s="52">
        <v>0</v>
      </c>
    </row>
    <row r="346" spans="1:16" ht="15" customHeight="1" x14ac:dyDescent="0.25">
      <c r="A346" s="49">
        <v>5658</v>
      </c>
      <c r="B346" s="49">
        <v>55762</v>
      </c>
      <c r="C346" s="123">
        <v>141</v>
      </c>
      <c r="D346" s="49">
        <v>2025</v>
      </c>
      <c r="E346" s="49" t="s">
        <v>12</v>
      </c>
      <c r="F346" s="109" t="s">
        <v>168</v>
      </c>
      <c r="G346" s="49">
        <v>1</v>
      </c>
      <c r="H346" s="49" t="s">
        <v>9</v>
      </c>
      <c r="I346" s="50">
        <v>360</v>
      </c>
      <c r="J346" s="40" t="s">
        <v>0</v>
      </c>
      <c r="K346" s="52">
        <v>1773</v>
      </c>
      <c r="L346" s="52">
        <f t="shared" si="41"/>
        <v>651939.19200000004</v>
      </c>
      <c r="M346" s="52">
        <f t="shared" si="42"/>
        <v>638280</v>
      </c>
      <c r="N346" s="52">
        <f t="shared" si="43"/>
        <v>13659.192000000001</v>
      </c>
      <c r="O346" s="52">
        <v>0</v>
      </c>
    </row>
    <row r="347" spans="1:16" ht="15" customHeight="1" x14ac:dyDescent="0.25">
      <c r="A347" s="49">
        <v>5658</v>
      </c>
      <c r="B347" s="49">
        <v>55761</v>
      </c>
      <c r="C347" s="123">
        <f>IF(A346&lt;&gt;A347, C346+1, C346)</f>
        <v>141</v>
      </c>
      <c r="D347" s="49">
        <v>2025</v>
      </c>
      <c r="E347" s="49" t="s">
        <v>12</v>
      </c>
      <c r="F347" s="109" t="s">
        <v>168</v>
      </c>
      <c r="G347" s="49">
        <v>1</v>
      </c>
      <c r="H347" s="49" t="s">
        <v>183</v>
      </c>
      <c r="I347" s="50">
        <v>355</v>
      </c>
      <c r="J347" s="51" t="s">
        <v>0</v>
      </c>
      <c r="K347" s="50">
        <v>3576</v>
      </c>
      <c r="L347" s="52">
        <f t="shared" si="41"/>
        <v>1296646.872</v>
      </c>
      <c r="M347" s="52">
        <f t="shared" si="42"/>
        <v>1269480</v>
      </c>
      <c r="N347" s="52">
        <f t="shared" si="43"/>
        <v>27166.872000000003</v>
      </c>
      <c r="O347" s="52">
        <v>0</v>
      </c>
    </row>
    <row r="348" spans="1:16" s="106" customFormat="1" ht="15" customHeight="1" x14ac:dyDescent="0.25">
      <c r="A348" s="49">
        <v>5659</v>
      </c>
      <c r="B348" s="49">
        <v>55771</v>
      </c>
      <c r="C348" s="123">
        <v>142</v>
      </c>
      <c r="D348" s="49">
        <v>2025</v>
      </c>
      <c r="E348" s="49" t="s">
        <v>12</v>
      </c>
      <c r="F348" s="109" t="s">
        <v>147</v>
      </c>
      <c r="G348" s="49">
        <v>1</v>
      </c>
      <c r="H348" s="49" t="s">
        <v>183</v>
      </c>
      <c r="I348" s="50">
        <v>65</v>
      </c>
      <c r="J348" s="51" t="s">
        <v>0</v>
      </c>
      <c r="K348" s="50">
        <v>3576</v>
      </c>
      <c r="L348" s="52">
        <f t="shared" si="41"/>
        <v>237414.21600000001</v>
      </c>
      <c r="M348" s="52">
        <f t="shared" si="42"/>
        <v>232440</v>
      </c>
      <c r="N348" s="52">
        <f t="shared" si="43"/>
        <v>4974.2160000000003</v>
      </c>
      <c r="O348" s="52">
        <v>0</v>
      </c>
      <c r="P348" s="53"/>
    </row>
    <row r="349" spans="1:16" s="105" customFormat="1" ht="15" customHeight="1" x14ac:dyDescent="0.25">
      <c r="A349" s="49">
        <v>5659</v>
      </c>
      <c r="B349" s="49">
        <v>55777</v>
      </c>
      <c r="C349" s="123">
        <f>IF(A348&lt;&gt;A349, C348+1, C348)</f>
        <v>142</v>
      </c>
      <c r="D349" s="49">
        <v>2025</v>
      </c>
      <c r="E349" s="49" t="s">
        <v>12</v>
      </c>
      <c r="F349" s="109" t="s">
        <v>147</v>
      </c>
      <c r="G349" s="49">
        <v>1</v>
      </c>
      <c r="H349" s="49" t="s">
        <v>10</v>
      </c>
      <c r="I349" s="50">
        <v>254</v>
      </c>
      <c r="J349" s="51" t="s">
        <v>4</v>
      </c>
      <c r="K349" s="52">
        <v>3310</v>
      </c>
      <c r="L349" s="52">
        <f t="shared" si="41"/>
        <v>858731.83600000001</v>
      </c>
      <c r="M349" s="52">
        <f t="shared" si="42"/>
        <v>840740</v>
      </c>
      <c r="N349" s="52">
        <f t="shared" si="43"/>
        <v>17991.836000000003</v>
      </c>
      <c r="O349" s="52">
        <v>0</v>
      </c>
      <c r="P349" s="32"/>
    </row>
    <row r="350" spans="1:16" s="105" customFormat="1" x14ac:dyDescent="0.25">
      <c r="A350" s="49">
        <v>5660</v>
      </c>
      <c r="B350" s="49">
        <v>55778</v>
      </c>
      <c r="C350" s="123">
        <f>IF(A349&lt;&gt;A350, C349+1, C349)</f>
        <v>143</v>
      </c>
      <c r="D350" s="49">
        <v>2025</v>
      </c>
      <c r="E350" s="49" t="s">
        <v>12</v>
      </c>
      <c r="F350" s="109" t="s">
        <v>148</v>
      </c>
      <c r="G350" s="49">
        <v>1</v>
      </c>
      <c r="H350" s="49" t="s">
        <v>183</v>
      </c>
      <c r="I350" s="50">
        <v>130</v>
      </c>
      <c r="J350" s="51" t="s">
        <v>0</v>
      </c>
      <c r="K350" s="50">
        <v>3576</v>
      </c>
      <c r="L350" s="52">
        <f t="shared" si="41"/>
        <v>474828.43200000003</v>
      </c>
      <c r="M350" s="52">
        <f t="shared" si="42"/>
        <v>464880</v>
      </c>
      <c r="N350" s="52">
        <f t="shared" si="43"/>
        <v>9948.4320000000007</v>
      </c>
      <c r="O350" s="52">
        <v>0</v>
      </c>
      <c r="P350" s="32"/>
    </row>
    <row r="351" spans="1:16" s="105" customFormat="1" ht="15" customHeight="1" x14ac:dyDescent="0.25">
      <c r="A351" s="49">
        <v>5660</v>
      </c>
      <c r="B351" s="49">
        <v>55779</v>
      </c>
      <c r="C351" s="123">
        <f>IF(A350&lt;&gt;A351, C350+1, C350)</f>
        <v>143</v>
      </c>
      <c r="D351" s="49">
        <v>2025</v>
      </c>
      <c r="E351" s="49" t="s">
        <v>12</v>
      </c>
      <c r="F351" s="109" t="s">
        <v>148</v>
      </c>
      <c r="G351" s="49">
        <v>1</v>
      </c>
      <c r="H351" s="49" t="s">
        <v>10</v>
      </c>
      <c r="I351" s="50">
        <v>400</v>
      </c>
      <c r="J351" s="51" t="s">
        <v>4</v>
      </c>
      <c r="K351" s="52">
        <v>3310</v>
      </c>
      <c r="L351" s="52">
        <f t="shared" si="41"/>
        <v>1352333.6</v>
      </c>
      <c r="M351" s="52">
        <f t="shared" si="42"/>
        <v>1324000</v>
      </c>
      <c r="N351" s="52">
        <f t="shared" si="43"/>
        <v>28333.600000000002</v>
      </c>
      <c r="O351" s="52">
        <v>0</v>
      </c>
      <c r="P351" s="32"/>
    </row>
    <row r="352" spans="1:16" s="105" customFormat="1" ht="15" customHeight="1" x14ac:dyDescent="0.25">
      <c r="A352" s="49">
        <v>5660</v>
      </c>
      <c r="B352" s="49">
        <v>55780</v>
      </c>
      <c r="C352" s="123">
        <f>IF(A351&lt;&gt;A352, C351+1, C351)</f>
        <v>143</v>
      </c>
      <c r="D352" s="49">
        <v>2025</v>
      </c>
      <c r="E352" s="49" t="s">
        <v>12</v>
      </c>
      <c r="F352" s="109" t="s">
        <v>148</v>
      </c>
      <c r="G352" s="49">
        <v>1</v>
      </c>
      <c r="H352" s="49" t="s">
        <v>3</v>
      </c>
      <c r="I352" s="50">
        <v>200</v>
      </c>
      <c r="J352" s="51" t="s">
        <v>4</v>
      </c>
      <c r="K352" s="52">
        <v>4186</v>
      </c>
      <c r="L352" s="52">
        <f t="shared" si="41"/>
        <v>855116.08</v>
      </c>
      <c r="M352" s="52">
        <f t="shared" si="42"/>
        <v>837200</v>
      </c>
      <c r="N352" s="52">
        <f t="shared" si="43"/>
        <v>17916.080000000002</v>
      </c>
      <c r="O352" s="52">
        <v>0</v>
      </c>
      <c r="P352" s="32"/>
    </row>
    <row r="353" spans="1:16" s="105" customFormat="1" ht="15" customHeight="1" x14ac:dyDescent="0.25">
      <c r="A353" s="49">
        <v>5665</v>
      </c>
      <c r="B353" s="49">
        <v>55835</v>
      </c>
      <c r="C353" s="123">
        <v>144</v>
      </c>
      <c r="D353" s="49">
        <v>2025</v>
      </c>
      <c r="E353" s="49" t="s">
        <v>12</v>
      </c>
      <c r="F353" s="109" t="s">
        <v>127</v>
      </c>
      <c r="G353" s="49">
        <v>1</v>
      </c>
      <c r="H353" s="49" t="s">
        <v>9</v>
      </c>
      <c r="I353" s="50">
        <v>45</v>
      </c>
      <c r="J353" s="51" t="s">
        <v>0</v>
      </c>
      <c r="K353" s="52">
        <v>1773</v>
      </c>
      <c r="L353" s="52">
        <f t="shared" si="41"/>
        <v>81492.399000000005</v>
      </c>
      <c r="M353" s="52">
        <f t="shared" si="42"/>
        <v>79785</v>
      </c>
      <c r="N353" s="52">
        <f t="shared" si="43"/>
        <v>1707.3990000000001</v>
      </c>
      <c r="O353" s="52">
        <v>0</v>
      </c>
      <c r="P353" s="32"/>
    </row>
    <row r="354" spans="1:16" s="105" customFormat="1" ht="15" customHeight="1" x14ac:dyDescent="0.25">
      <c r="A354" s="49">
        <v>5665</v>
      </c>
      <c r="B354" s="49">
        <v>55833</v>
      </c>
      <c r="C354" s="123">
        <f t="shared" si="39"/>
        <v>144</v>
      </c>
      <c r="D354" s="49">
        <v>2025</v>
      </c>
      <c r="E354" s="49" t="s">
        <v>12</v>
      </c>
      <c r="F354" s="109" t="s">
        <v>127</v>
      </c>
      <c r="G354" s="49">
        <v>1</v>
      </c>
      <c r="H354" s="49" t="s">
        <v>2</v>
      </c>
      <c r="I354" s="50">
        <v>284</v>
      </c>
      <c r="J354" s="51" t="s">
        <v>0</v>
      </c>
      <c r="K354" s="52">
        <v>3127</v>
      </c>
      <c r="L354" s="52">
        <f t="shared" si="41"/>
        <v>907072.65520000004</v>
      </c>
      <c r="M354" s="52">
        <f t="shared" si="42"/>
        <v>888068</v>
      </c>
      <c r="N354" s="52">
        <f t="shared" si="43"/>
        <v>19004.655200000001</v>
      </c>
      <c r="O354" s="52">
        <v>0</v>
      </c>
      <c r="P354" s="32"/>
    </row>
    <row r="355" spans="1:16" s="105" customFormat="1" ht="15" customHeight="1" x14ac:dyDescent="0.25">
      <c r="A355" s="49">
        <v>5665</v>
      </c>
      <c r="B355" s="49">
        <v>55831</v>
      </c>
      <c r="C355" s="123">
        <f t="shared" si="39"/>
        <v>144</v>
      </c>
      <c r="D355" s="49">
        <v>2025</v>
      </c>
      <c r="E355" s="49" t="s">
        <v>12</v>
      </c>
      <c r="F355" s="109" t="s">
        <v>127</v>
      </c>
      <c r="G355" s="49">
        <v>1</v>
      </c>
      <c r="H355" s="49" t="s">
        <v>183</v>
      </c>
      <c r="I355" s="50">
        <v>21</v>
      </c>
      <c r="J355" s="51" t="s">
        <v>0</v>
      </c>
      <c r="K355" s="50">
        <v>3576</v>
      </c>
      <c r="L355" s="52">
        <f t="shared" si="41"/>
        <v>76703.054399999994</v>
      </c>
      <c r="M355" s="52">
        <f t="shared" si="42"/>
        <v>75096</v>
      </c>
      <c r="N355" s="52">
        <f t="shared" si="43"/>
        <v>1607.0544000000002</v>
      </c>
      <c r="O355" s="52">
        <v>0</v>
      </c>
      <c r="P355" s="32"/>
    </row>
    <row r="356" spans="1:16" s="105" customFormat="1" ht="15" customHeight="1" x14ac:dyDescent="0.25">
      <c r="A356" s="49">
        <v>5665</v>
      </c>
      <c r="B356" s="49">
        <v>55837</v>
      </c>
      <c r="C356" s="123">
        <f t="shared" si="39"/>
        <v>144</v>
      </c>
      <c r="D356" s="49">
        <v>2025</v>
      </c>
      <c r="E356" s="49" t="s">
        <v>12</v>
      </c>
      <c r="F356" s="109" t="s">
        <v>127</v>
      </c>
      <c r="G356" s="49">
        <v>1</v>
      </c>
      <c r="H356" s="49" t="s">
        <v>10</v>
      </c>
      <c r="I356" s="50">
        <v>155.4</v>
      </c>
      <c r="J356" s="51" t="s">
        <v>4</v>
      </c>
      <c r="K356" s="52">
        <v>3310</v>
      </c>
      <c r="L356" s="52">
        <f t="shared" si="41"/>
        <v>525381.60360000003</v>
      </c>
      <c r="M356" s="52">
        <f t="shared" si="42"/>
        <v>514374</v>
      </c>
      <c r="N356" s="52">
        <f t="shared" si="43"/>
        <v>11007.6036</v>
      </c>
      <c r="O356" s="52">
        <v>0</v>
      </c>
      <c r="P356" s="32"/>
    </row>
    <row r="357" spans="1:16" s="105" customFormat="1" ht="15" customHeight="1" x14ac:dyDescent="0.25">
      <c r="A357" s="49">
        <v>5665</v>
      </c>
      <c r="B357" s="49">
        <v>55832</v>
      </c>
      <c r="C357" s="123">
        <f t="shared" si="39"/>
        <v>144</v>
      </c>
      <c r="D357" s="49">
        <v>2025</v>
      </c>
      <c r="E357" s="49" t="s">
        <v>12</v>
      </c>
      <c r="F357" s="109" t="s">
        <v>127</v>
      </c>
      <c r="G357" s="49">
        <v>1</v>
      </c>
      <c r="H357" s="49" t="s">
        <v>6</v>
      </c>
      <c r="I357" s="50">
        <v>120</v>
      </c>
      <c r="J357" s="51" t="s">
        <v>0</v>
      </c>
      <c r="K357" s="52">
        <v>2710</v>
      </c>
      <c r="L357" s="52">
        <f t="shared" si="41"/>
        <v>332159.28000000003</v>
      </c>
      <c r="M357" s="52">
        <f t="shared" si="42"/>
        <v>325200</v>
      </c>
      <c r="N357" s="52">
        <f t="shared" si="43"/>
        <v>6959.2800000000007</v>
      </c>
      <c r="O357" s="52">
        <v>0</v>
      </c>
      <c r="P357" s="32"/>
    </row>
    <row r="358" spans="1:16" s="105" customFormat="1" ht="15" customHeight="1" x14ac:dyDescent="0.25">
      <c r="A358" s="49">
        <v>5665</v>
      </c>
      <c r="B358" s="49">
        <v>55834</v>
      </c>
      <c r="C358" s="123">
        <f t="shared" si="39"/>
        <v>144</v>
      </c>
      <c r="D358" s="49">
        <v>2025</v>
      </c>
      <c r="E358" s="49" t="s">
        <v>12</v>
      </c>
      <c r="F358" s="109" t="s">
        <v>127</v>
      </c>
      <c r="G358" s="49">
        <v>1</v>
      </c>
      <c r="H358" s="49" t="s">
        <v>11</v>
      </c>
      <c r="I358" s="50">
        <v>120</v>
      </c>
      <c r="J358" s="51" t="s">
        <v>0</v>
      </c>
      <c r="K358" s="52">
        <v>2710</v>
      </c>
      <c r="L358" s="52">
        <f t="shared" si="41"/>
        <v>332159.28000000003</v>
      </c>
      <c r="M358" s="52">
        <f t="shared" si="42"/>
        <v>325200</v>
      </c>
      <c r="N358" s="52">
        <f t="shared" si="43"/>
        <v>6959.2800000000007</v>
      </c>
      <c r="O358" s="52">
        <v>0</v>
      </c>
      <c r="P358" s="32"/>
    </row>
    <row r="359" spans="1:16" s="105" customFormat="1" ht="15" customHeight="1" x14ac:dyDescent="0.25">
      <c r="A359" s="49">
        <v>5665</v>
      </c>
      <c r="B359" s="49">
        <v>55838</v>
      </c>
      <c r="C359" s="123">
        <f t="shared" si="39"/>
        <v>144</v>
      </c>
      <c r="D359" s="49">
        <v>2025</v>
      </c>
      <c r="E359" s="49" t="s">
        <v>12</v>
      </c>
      <c r="F359" s="109" t="s">
        <v>127</v>
      </c>
      <c r="G359" s="49">
        <v>1</v>
      </c>
      <c r="H359" s="49" t="s">
        <v>3</v>
      </c>
      <c r="I359" s="50">
        <v>530.6</v>
      </c>
      <c r="J359" s="51" t="s">
        <v>4</v>
      </c>
      <c r="K359" s="52">
        <v>4186</v>
      </c>
      <c r="L359" s="52">
        <f t="shared" si="41"/>
        <v>2268622.9602399999</v>
      </c>
      <c r="M359" s="52">
        <f t="shared" si="42"/>
        <v>2221091.6</v>
      </c>
      <c r="N359" s="52">
        <f t="shared" si="43"/>
        <v>47531.360240000009</v>
      </c>
      <c r="O359" s="52">
        <v>0</v>
      </c>
      <c r="P359" s="32"/>
    </row>
    <row r="360" spans="1:16" s="105" customFormat="1" ht="15" customHeight="1" x14ac:dyDescent="0.25">
      <c r="A360" s="49">
        <v>5665</v>
      </c>
      <c r="B360" s="49">
        <v>55830</v>
      </c>
      <c r="C360" s="123">
        <f t="shared" si="39"/>
        <v>144</v>
      </c>
      <c r="D360" s="49">
        <v>2025</v>
      </c>
      <c r="E360" s="49" t="s">
        <v>12</v>
      </c>
      <c r="F360" s="109" t="s">
        <v>127</v>
      </c>
      <c r="G360" s="49">
        <v>1</v>
      </c>
      <c r="H360" s="49" t="s">
        <v>1</v>
      </c>
      <c r="I360" s="50">
        <v>45</v>
      </c>
      <c r="J360" s="51" t="s">
        <v>0</v>
      </c>
      <c r="K360" s="52">
        <v>3100</v>
      </c>
      <c r="L360" s="52">
        <f t="shared" si="41"/>
        <v>142485.29999999999</v>
      </c>
      <c r="M360" s="52">
        <f t="shared" si="42"/>
        <v>139500</v>
      </c>
      <c r="N360" s="52">
        <f t="shared" si="43"/>
        <v>2985.3</v>
      </c>
      <c r="O360" s="52">
        <v>0</v>
      </c>
      <c r="P360" s="32"/>
    </row>
    <row r="361" spans="1:16" s="105" customFormat="1" ht="15" customHeight="1" x14ac:dyDescent="0.25">
      <c r="A361" s="49">
        <v>5665</v>
      </c>
      <c r="B361" s="49">
        <v>55836</v>
      </c>
      <c r="C361" s="123">
        <f t="shared" si="39"/>
        <v>144</v>
      </c>
      <c r="D361" s="49">
        <v>2025</v>
      </c>
      <c r="E361" s="49" t="s">
        <v>12</v>
      </c>
      <c r="F361" s="109" t="s">
        <v>127</v>
      </c>
      <c r="G361" s="49">
        <v>1</v>
      </c>
      <c r="H361" s="49" t="s">
        <v>7</v>
      </c>
      <c r="I361" s="50">
        <v>430.8</v>
      </c>
      <c r="J361" s="51" t="s">
        <v>4</v>
      </c>
      <c r="K361" s="52">
        <v>5955</v>
      </c>
      <c r="L361" s="52">
        <f t="shared" si="41"/>
        <v>2620313.8596000001</v>
      </c>
      <c r="M361" s="52">
        <f t="shared" si="42"/>
        <v>2565414</v>
      </c>
      <c r="N361" s="52">
        <f t="shared" si="43"/>
        <v>54899.859600000003</v>
      </c>
      <c r="O361" s="52">
        <v>0</v>
      </c>
      <c r="P361" s="32"/>
    </row>
    <row r="362" spans="1:16" s="105" customFormat="1" ht="15" customHeight="1" x14ac:dyDescent="0.25">
      <c r="A362" s="49">
        <v>5666</v>
      </c>
      <c r="B362" s="49">
        <v>55847</v>
      </c>
      <c r="C362" s="123">
        <f t="shared" si="39"/>
        <v>145</v>
      </c>
      <c r="D362" s="49">
        <v>2025</v>
      </c>
      <c r="E362" s="49" t="s">
        <v>12</v>
      </c>
      <c r="F362" s="109" t="s">
        <v>128</v>
      </c>
      <c r="G362" s="49">
        <v>1</v>
      </c>
      <c r="H362" s="49" t="s">
        <v>9</v>
      </c>
      <c r="I362" s="50">
        <v>40</v>
      </c>
      <c r="J362" s="51" t="s">
        <v>0</v>
      </c>
      <c r="K362" s="52">
        <v>1773</v>
      </c>
      <c r="L362" s="52">
        <f t="shared" si="41"/>
        <v>72437.687999999995</v>
      </c>
      <c r="M362" s="52">
        <f t="shared" si="42"/>
        <v>70920</v>
      </c>
      <c r="N362" s="52">
        <f t="shared" si="43"/>
        <v>1517.6880000000001</v>
      </c>
      <c r="O362" s="52">
        <v>0</v>
      </c>
      <c r="P362" s="32"/>
    </row>
    <row r="363" spans="1:16" s="105" customFormat="1" ht="15" customHeight="1" x14ac:dyDescent="0.25">
      <c r="A363" s="49">
        <v>5666</v>
      </c>
      <c r="B363" s="49">
        <v>55846</v>
      </c>
      <c r="C363" s="123">
        <f t="shared" si="39"/>
        <v>145</v>
      </c>
      <c r="D363" s="49">
        <v>2025</v>
      </c>
      <c r="E363" s="49" t="s">
        <v>12</v>
      </c>
      <c r="F363" s="109" t="s">
        <v>128</v>
      </c>
      <c r="G363" s="49">
        <v>1</v>
      </c>
      <c r="H363" s="49" t="s">
        <v>183</v>
      </c>
      <c r="I363" s="50">
        <v>37</v>
      </c>
      <c r="J363" s="51" t="s">
        <v>0</v>
      </c>
      <c r="K363" s="50">
        <v>3576</v>
      </c>
      <c r="L363" s="52">
        <f t="shared" si="41"/>
        <v>135143.4768</v>
      </c>
      <c r="M363" s="52">
        <f t="shared" si="42"/>
        <v>132312</v>
      </c>
      <c r="N363" s="52">
        <f t="shared" si="43"/>
        <v>2831.4768000000004</v>
      </c>
      <c r="O363" s="52">
        <v>0</v>
      </c>
      <c r="P363" s="32"/>
    </row>
    <row r="364" spans="1:16" s="105" customFormat="1" ht="15" customHeight="1" x14ac:dyDescent="0.25">
      <c r="A364" s="49">
        <v>5666</v>
      </c>
      <c r="B364" s="49">
        <v>55843</v>
      </c>
      <c r="C364" s="123">
        <f t="shared" si="39"/>
        <v>145</v>
      </c>
      <c r="D364" s="49">
        <v>2025</v>
      </c>
      <c r="E364" s="49" t="s">
        <v>12</v>
      </c>
      <c r="F364" s="109" t="s">
        <v>128</v>
      </c>
      <c r="G364" s="49">
        <v>1</v>
      </c>
      <c r="H364" s="49" t="s">
        <v>3</v>
      </c>
      <c r="I364" s="50">
        <v>617.70000000000005</v>
      </c>
      <c r="J364" s="51" t="s">
        <v>4</v>
      </c>
      <c r="K364" s="52">
        <v>4186</v>
      </c>
      <c r="L364" s="52">
        <f t="shared" si="41"/>
        <v>2641026.0130800004</v>
      </c>
      <c r="M364" s="52">
        <f t="shared" si="42"/>
        <v>2585692.2000000002</v>
      </c>
      <c r="N364" s="52">
        <f t="shared" si="43"/>
        <v>55333.813080000007</v>
      </c>
      <c r="O364" s="52">
        <v>0</v>
      </c>
      <c r="P364" s="32"/>
    </row>
    <row r="365" spans="1:16" s="105" customFormat="1" ht="15" customHeight="1" x14ac:dyDescent="0.25">
      <c r="A365" s="49">
        <v>5666</v>
      </c>
      <c r="B365" s="49">
        <v>55842</v>
      </c>
      <c r="C365" s="123">
        <f t="shared" ref="C365" si="45">IF(A364&lt;&gt;A365, C364+1, C364)</f>
        <v>145</v>
      </c>
      <c r="D365" s="49">
        <v>2025</v>
      </c>
      <c r="E365" s="49" t="s">
        <v>12</v>
      </c>
      <c r="F365" s="109" t="s">
        <v>128</v>
      </c>
      <c r="G365" s="49">
        <v>1</v>
      </c>
      <c r="H365" s="49" t="s">
        <v>7</v>
      </c>
      <c r="I365" s="50">
        <v>428</v>
      </c>
      <c r="J365" s="51" t="s">
        <v>4</v>
      </c>
      <c r="K365" s="52">
        <v>5955</v>
      </c>
      <c r="L365" s="52">
        <f t="shared" si="41"/>
        <v>2603283.0359999998</v>
      </c>
      <c r="M365" s="52">
        <f t="shared" si="42"/>
        <v>2548740</v>
      </c>
      <c r="N365" s="52">
        <f t="shared" si="43"/>
        <v>54543.036000000007</v>
      </c>
      <c r="O365" s="52">
        <v>0</v>
      </c>
      <c r="P365" s="32"/>
    </row>
    <row r="366" spans="1:16" ht="15" customHeight="1" x14ac:dyDescent="0.25">
      <c r="A366" s="49">
        <v>5677</v>
      </c>
      <c r="B366" s="54">
        <v>55980</v>
      </c>
      <c r="C366" s="123">
        <v>146</v>
      </c>
      <c r="D366" s="49">
        <v>2025</v>
      </c>
      <c r="E366" s="49" t="s">
        <v>12</v>
      </c>
      <c r="F366" s="109" t="s">
        <v>251</v>
      </c>
      <c r="G366" s="49">
        <v>1</v>
      </c>
      <c r="H366" s="49" t="s">
        <v>9</v>
      </c>
      <c r="I366" s="50">
        <v>85</v>
      </c>
      <c r="J366" s="51" t="s">
        <v>0</v>
      </c>
      <c r="K366" s="52">
        <v>1773</v>
      </c>
      <c r="L366" s="52">
        <f t="shared" si="41"/>
        <v>153930.087</v>
      </c>
      <c r="M366" s="52">
        <f t="shared" si="42"/>
        <v>150705</v>
      </c>
      <c r="N366" s="52">
        <f t="shared" si="43"/>
        <v>3225.0870000000004</v>
      </c>
      <c r="O366" s="52">
        <v>0</v>
      </c>
    </row>
    <row r="367" spans="1:16" ht="15" customHeight="1" x14ac:dyDescent="0.25">
      <c r="A367" s="49">
        <v>5678</v>
      </c>
      <c r="B367" s="49">
        <v>55991</v>
      </c>
      <c r="C367" s="123">
        <v>147</v>
      </c>
      <c r="D367" s="49">
        <v>2025</v>
      </c>
      <c r="E367" s="49" t="s">
        <v>12</v>
      </c>
      <c r="F367" s="109" t="s">
        <v>169</v>
      </c>
      <c r="G367" s="49">
        <v>1</v>
      </c>
      <c r="H367" s="49" t="s">
        <v>5</v>
      </c>
      <c r="I367" s="50">
        <v>97.3</v>
      </c>
      <c r="J367" s="51" t="s">
        <v>4</v>
      </c>
      <c r="K367" s="52">
        <v>5391</v>
      </c>
      <c r="L367" s="52">
        <f t="shared" si="41"/>
        <v>535769.54801999987</v>
      </c>
      <c r="M367" s="52">
        <f t="shared" si="42"/>
        <v>524544.29999999993</v>
      </c>
      <c r="N367" s="52">
        <f t="shared" si="43"/>
        <v>11225.248019999999</v>
      </c>
      <c r="O367" s="52">
        <v>0</v>
      </c>
    </row>
    <row r="368" spans="1:16" ht="15" customHeight="1" x14ac:dyDescent="0.25">
      <c r="A368" s="49">
        <v>4716</v>
      </c>
      <c r="B368" s="49">
        <v>45450</v>
      </c>
      <c r="C368" s="49">
        <v>148</v>
      </c>
      <c r="D368" s="49">
        <v>2025</v>
      </c>
      <c r="E368" s="49" t="s">
        <v>12</v>
      </c>
      <c r="F368" s="109" t="s">
        <v>189</v>
      </c>
      <c r="G368" s="49">
        <v>1</v>
      </c>
      <c r="H368" s="49" t="s">
        <v>3</v>
      </c>
      <c r="I368" s="50">
        <v>527</v>
      </c>
      <c r="J368" s="51" t="s">
        <v>4</v>
      </c>
      <c r="K368" s="52">
        <v>4186</v>
      </c>
      <c r="L368" s="52">
        <f t="shared" si="41"/>
        <v>2253230.8708000001</v>
      </c>
      <c r="M368" s="52">
        <f t="shared" si="42"/>
        <v>2206022</v>
      </c>
      <c r="N368" s="52">
        <f t="shared" si="43"/>
        <v>47208.870800000004</v>
      </c>
      <c r="O368" s="52">
        <v>0</v>
      </c>
    </row>
    <row r="369" spans="1:16" ht="15" customHeight="1" x14ac:dyDescent="0.25">
      <c r="A369" s="49">
        <v>10055</v>
      </c>
      <c r="B369" s="49">
        <v>84867</v>
      </c>
      <c r="C369" s="123">
        <v>149</v>
      </c>
      <c r="D369" s="49">
        <v>2025</v>
      </c>
      <c r="E369" s="49" t="s">
        <v>12</v>
      </c>
      <c r="F369" s="109" t="s">
        <v>170</v>
      </c>
      <c r="G369" s="49">
        <v>2</v>
      </c>
      <c r="H369" s="49" t="s">
        <v>9</v>
      </c>
      <c r="I369" s="50">
        <v>350</v>
      </c>
      <c r="J369" s="51" t="s">
        <v>0</v>
      </c>
      <c r="K369" s="52">
        <v>1773</v>
      </c>
      <c r="L369" s="52">
        <f t="shared" si="41"/>
        <v>633829.77</v>
      </c>
      <c r="M369" s="52">
        <f t="shared" si="42"/>
        <v>620550</v>
      </c>
      <c r="N369" s="52">
        <f t="shared" si="43"/>
        <v>13279.770000000002</v>
      </c>
      <c r="O369" s="52">
        <v>0</v>
      </c>
    </row>
    <row r="370" spans="1:16" ht="15" customHeight="1" x14ac:dyDescent="0.25">
      <c r="A370" s="49">
        <v>10055</v>
      </c>
      <c r="B370" s="49">
        <v>84866</v>
      </c>
      <c r="C370" s="123">
        <f>IF(A369&lt;&gt;A370, C369+1, C369)</f>
        <v>149</v>
      </c>
      <c r="D370" s="49">
        <v>2025</v>
      </c>
      <c r="E370" s="49" t="s">
        <v>12</v>
      </c>
      <c r="F370" s="109" t="s">
        <v>170</v>
      </c>
      <c r="G370" s="49">
        <v>2</v>
      </c>
      <c r="H370" s="49" t="s">
        <v>183</v>
      </c>
      <c r="I370" s="50">
        <v>275</v>
      </c>
      <c r="J370" s="40" t="s">
        <v>0</v>
      </c>
      <c r="K370" s="50">
        <v>3576</v>
      </c>
      <c r="L370" s="52">
        <f t="shared" si="41"/>
        <v>1004444.76</v>
      </c>
      <c r="M370" s="52">
        <f t="shared" si="42"/>
        <v>983400</v>
      </c>
      <c r="N370" s="52">
        <f t="shared" si="43"/>
        <v>21044.760000000002</v>
      </c>
      <c r="O370" s="52">
        <v>0</v>
      </c>
    </row>
    <row r="371" spans="1:16" s="105" customFormat="1" ht="15" customHeight="1" x14ac:dyDescent="0.25">
      <c r="A371" s="49">
        <v>10076</v>
      </c>
      <c r="B371" s="49">
        <v>84969</v>
      </c>
      <c r="C371" s="123">
        <v>150</v>
      </c>
      <c r="D371" s="49">
        <v>2025</v>
      </c>
      <c r="E371" s="49" t="s">
        <v>12</v>
      </c>
      <c r="F371" s="109" t="s">
        <v>181</v>
      </c>
      <c r="G371" s="49">
        <v>1</v>
      </c>
      <c r="H371" s="49" t="s">
        <v>2</v>
      </c>
      <c r="I371" s="50">
        <v>200</v>
      </c>
      <c r="J371" s="51" t="s">
        <v>0</v>
      </c>
      <c r="K371" s="52">
        <v>3127</v>
      </c>
      <c r="L371" s="52">
        <f t="shared" si="41"/>
        <v>638783.56000000006</v>
      </c>
      <c r="M371" s="52">
        <f t="shared" si="42"/>
        <v>625400</v>
      </c>
      <c r="N371" s="52">
        <f t="shared" si="43"/>
        <v>13383.560000000001</v>
      </c>
      <c r="O371" s="52">
        <v>0</v>
      </c>
      <c r="P371" s="32"/>
    </row>
    <row r="372" spans="1:16" ht="15" customHeight="1" x14ac:dyDescent="0.25">
      <c r="A372" s="49">
        <v>10090</v>
      </c>
      <c r="B372" s="49">
        <v>85045</v>
      </c>
      <c r="C372" s="123">
        <v>151</v>
      </c>
      <c r="D372" s="49">
        <v>2025</v>
      </c>
      <c r="E372" s="49" t="s">
        <v>12</v>
      </c>
      <c r="F372" s="109" t="s">
        <v>171</v>
      </c>
      <c r="G372" s="49">
        <v>1</v>
      </c>
      <c r="H372" s="49" t="s">
        <v>3</v>
      </c>
      <c r="I372" s="50">
        <v>466</v>
      </c>
      <c r="J372" s="51" t="s">
        <v>4</v>
      </c>
      <c r="K372" s="52">
        <v>4186</v>
      </c>
      <c r="L372" s="52">
        <f t="shared" si="41"/>
        <v>1992420.4664</v>
      </c>
      <c r="M372" s="52">
        <f t="shared" si="42"/>
        <v>1950676</v>
      </c>
      <c r="N372" s="52">
        <f t="shared" si="43"/>
        <v>41744.466400000005</v>
      </c>
      <c r="O372" s="52">
        <v>0</v>
      </c>
    </row>
    <row r="373" spans="1:16" ht="15" customHeight="1" x14ac:dyDescent="0.25">
      <c r="A373" s="54">
        <v>10105</v>
      </c>
      <c r="B373" s="54">
        <v>85127</v>
      </c>
      <c r="C373" s="123">
        <f t="shared" ref="C373:C386" si="46">IF(A372&lt;&gt;A373, C372+1, C372)</f>
        <v>152</v>
      </c>
      <c r="D373" s="49">
        <v>2025</v>
      </c>
      <c r="E373" s="49" t="s">
        <v>12</v>
      </c>
      <c r="F373" s="109" t="s">
        <v>252</v>
      </c>
      <c r="G373" s="49">
        <v>2</v>
      </c>
      <c r="H373" s="49" t="s">
        <v>11</v>
      </c>
      <c r="I373" s="50">
        <v>500</v>
      </c>
      <c r="J373" s="51" t="s">
        <v>0</v>
      </c>
      <c r="K373" s="52">
        <v>2710</v>
      </c>
      <c r="L373" s="52">
        <f t="shared" ref="L373:L424" si="47">M373+N373+O373</f>
        <v>1383997</v>
      </c>
      <c r="M373" s="52">
        <f t="shared" ref="M373:M424" si="48">I373*K373</f>
        <v>1355000</v>
      </c>
      <c r="N373" s="52">
        <f t="shared" ref="N373:N424" si="49">M373*2.14%</f>
        <v>28997.000000000004</v>
      </c>
      <c r="O373" s="52">
        <v>0</v>
      </c>
    </row>
    <row r="374" spans="1:16" ht="15" customHeight="1" x14ac:dyDescent="0.25">
      <c r="A374" s="49">
        <v>10021</v>
      </c>
      <c r="B374" s="49">
        <v>84770</v>
      </c>
      <c r="C374" s="123">
        <f t="shared" si="46"/>
        <v>153</v>
      </c>
      <c r="D374" s="49">
        <v>2025</v>
      </c>
      <c r="E374" s="49" t="s">
        <v>12</v>
      </c>
      <c r="F374" s="109" t="s">
        <v>172</v>
      </c>
      <c r="G374" s="49">
        <v>1</v>
      </c>
      <c r="H374" s="49" t="s">
        <v>2</v>
      </c>
      <c r="I374" s="50">
        <v>750</v>
      </c>
      <c r="J374" s="40" t="s">
        <v>0</v>
      </c>
      <c r="K374" s="52">
        <v>3127</v>
      </c>
      <c r="L374" s="52">
        <f t="shared" si="47"/>
        <v>2395438.35</v>
      </c>
      <c r="M374" s="52">
        <f t="shared" si="48"/>
        <v>2345250</v>
      </c>
      <c r="N374" s="52">
        <f t="shared" si="49"/>
        <v>50188.350000000006</v>
      </c>
      <c r="O374" s="52">
        <v>0</v>
      </c>
    </row>
    <row r="375" spans="1:16" ht="15" customHeight="1" x14ac:dyDescent="0.25">
      <c r="A375" s="49">
        <v>11415</v>
      </c>
      <c r="B375" s="49">
        <v>89226</v>
      </c>
      <c r="C375" s="123">
        <f t="shared" si="46"/>
        <v>154</v>
      </c>
      <c r="D375" s="49">
        <v>2025</v>
      </c>
      <c r="E375" s="49" t="s">
        <v>12</v>
      </c>
      <c r="F375" s="109" t="s">
        <v>215</v>
      </c>
      <c r="G375" s="49">
        <v>1</v>
      </c>
      <c r="H375" s="49" t="s">
        <v>183</v>
      </c>
      <c r="I375" s="50">
        <v>32</v>
      </c>
      <c r="J375" s="51" t="s">
        <v>0</v>
      </c>
      <c r="K375" s="50">
        <v>3576</v>
      </c>
      <c r="L375" s="52">
        <f t="shared" si="47"/>
        <v>116880.84480000001</v>
      </c>
      <c r="M375" s="52">
        <f t="shared" si="48"/>
        <v>114432</v>
      </c>
      <c r="N375" s="52">
        <f t="shared" si="49"/>
        <v>2448.8448000000003</v>
      </c>
      <c r="O375" s="52">
        <v>0</v>
      </c>
    </row>
    <row r="376" spans="1:16" ht="15" customHeight="1" x14ac:dyDescent="0.25">
      <c r="A376" s="49">
        <v>11402</v>
      </c>
      <c r="B376" s="49">
        <v>89070</v>
      </c>
      <c r="C376" s="123">
        <f t="shared" si="46"/>
        <v>155</v>
      </c>
      <c r="D376" s="49">
        <v>2025</v>
      </c>
      <c r="E376" s="49" t="s">
        <v>12</v>
      </c>
      <c r="F376" s="109" t="s">
        <v>225</v>
      </c>
      <c r="G376" s="49">
        <v>1</v>
      </c>
      <c r="H376" s="49" t="s">
        <v>183</v>
      </c>
      <c r="I376" s="50">
        <v>15</v>
      </c>
      <c r="J376" s="51" t="s">
        <v>0</v>
      </c>
      <c r="K376" s="50">
        <v>3576</v>
      </c>
      <c r="L376" s="52">
        <f t="shared" si="47"/>
        <v>54787.896000000001</v>
      </c>
      <c r="M376" s="52">
        <f t="shared" si="48"/>
        <v>53640</v>
      </c>
      <c r="N376" s="52">
        <f t="shared" si="49"/>
        <v>1147.8960000000002</v>
      </c>
      <c r="O376" s="52">
        <v>0</v>
      </c>
    </row>
    <row r="377" spans="1:16" ht="15" customHeight="1" x14ac:dyDescent="0.25">
      <c r="A377" s="49">
        <v>11393</v>
      </c>
      <c r="B377" s="49">
        <v>88982</v>
      </c>
      <c r="C377" s="123">
        <f t="shared" si="46"/>
        <v>156</v>
      </c>
      <c r="D377" s="49">
        <v>2025</v>
      </c>
      <c r="E377" s="49" t="s">
        <v>12</v>
      </c>
      <c r="F377" s="109" t="s">
        <v>216</v>
      </c>
      <c r="G377" s="49">
        <v>1</v>
      </c>
      <c r="H377" s="49" t="s">
        <v>183</v>
      </c>
      <c r="I377" s="50">
        <v>18</v>
      </c>
      <c r="J377" s="51" t="s">
        <v>0</v>
      </c>
      <c r="K377" s="50">
        <v>3576</v>
      </c>
      <c r="L377" s="52">
        <f t="shared" si="47"/>
        <v>65745.475200000001</v>
      </c>
      <c r="M377" s="52">
        <f t="shared" si="48"/>
        <v>64368</v>
      </c>
      <c r="N377" s="52">
        <f t="shared" si="49"/>
        <v>1377.4752000000001</v>
      </c>
      <c r="O377" s="52">
        <v>0</v>
      </c>
    </row>
    <row r="378" spans="1:16" ht="15" customHeight="1" x14ac:dyDescent="0.25">
      <c r="A378" s="49">
        <v>11393</v>
      </c>
      <c r="B378" s="49">
        <v>88984</v>
      </c>
      <c r="C378" s="123">
        <f t="shared" si="46"/>
        <v>156</v>
      </c>
      <c r="D378" s="49">
        <v>2025</v>
      </c>
      <c r="E378" s="49" t="s">
        <v>12</v>
      </c>
      <c r="F378" s="109" t="s">
        <v>216</v>
      </c>
      <c r="G378" s="49">
        <v>1</v>
      </c>
      <c r="H378" s="49" t="s">
        <v>3</v>
      </c>
      <c r="I378" s="50">
        <v>53</v>
      </c>
      <c r="J378" s="51" t="s">
        <v>4</v>
      </c>
      <c r="K378" s="52">
        <v>4186</v>
      </c>
      <c r="L378" s="52">
        <f t="shared" si="47"/>
        <v>226605.76120000001</v>
      </c>
      <c r="M378" s="52">
        <f t="shared" si="48"/>
        <v>221858</v>
      </c>
      <c r="N378" s="52">
        <f t="shared" si="49"/>
        <v>4747.7612000000008</v>
      </c>
      <c r="O378" s="52">
        <v>0</v>
      </c>
    </row>
    <row r="379" spans="1:16" ht="15" customHeight="1" x14ac:dyDescent="0.25">
      <c r="A379" s="49">
        <v>11393</v>
      </c>
      <c r="B379" s="49">
        <v>88983</v>
      </c>
      <c r="C379" s="123">
        <f t="shared" si="46"/>
        <v>156</v>
      </c>
      <c r="D379" s="49">
        <v>2025</v>
      </c>
      <c r="E379" s="49" t="s">
        <v>12</v>
      </c>
      <c r="F379" s="109" t="s">
        <v>216</v>
      </c>
      <c r="G379" s="49">
        <v>1</v>
      </c>
      <c r="H379" s="49" t="s">
        <v>10</v>
      </c>
      <c r="I379" s="50">
        <v>114</v>
      </c>
      <c r="J379" s="51" t="s">
        <v>0</v>
      </c>
      <c r="K379" s="52">
        <v>3310</v>
      </c>
      <c r="L379" s="52">
        <f t="shared" si="47"/>
        <v>385415.076</v>
      </c>
      <c r="M379" s="52">
        <f t="shared" si="48"/>
        <v>377340</v>
      </c>
      <c r="N379" s="52">
        <f t="shared" si="49"/>
        <v>8075.0760000000009</v>
      </c>
      <c r="O379" s="52">
        <v>0</v>
      </c>
    </row>
    <row r="380" spans="1:16" ht="15" customHeight="1" x14ac:dyDescent="0.25">
      <c r="A380" s="49">
        <v>11379</v>
      </c>
      <c r="B380" s="49">
        <v>88856</v>
      </c>
      <c r="C380" s="123">
        <f t="shared" si="46"/>
        <v>157</v>
      </c>
      <c r="D380" s="49">
        <v>2025</v>
      </c>
      <c r="E380" s="49" t="s">
        <v>12</v>
      </c>
      <c r="F380" s="109" t="s">
        <v>217</v>
      </c>
      <c r="G380" s="49">
        <v>1</v>
      </c>
      <c r="H380" s="49" t="s">
        <v>183</v>
      </c>
      <c r="I380" s="50">
        <v>14</v>
      </c>
      <c r="J380" s="51" t="s">
        <v>0</v>
      </c>
      <c r="K380" s="50">
        <v>3576</v>
      </c>
      <c r="L380" s="52">
        <f t="shared" si="47"/>
        <v>51135.369599999998</v>
      </c>
      <c r="M380" s="52">
        <f t="shared" si="48"/>
        <v>50064</v>
      </c>
      <c r="N380" s="52">
        <f t="shared" si="49"/>
        <v>1071.3696000000002</v>
      </c>
      <c r="O380" s="52">
        <v>0</v>
      </c>
    </row>
    <row r="381" spans="1:16" ht="15" customHeight="1" x14ac:dyDescent="0.25">
      <c r="A381" s="49">
        <v>11379</v>
      </c>
      <c r="B381" s="49">
        <v>88857</v>
      </c>
      <c r="C381" s="123">
        <f t="shared" si="46"/>
        <v>157</v>
      </c>
      <c r="D381" s="49">
        <v>2025</v>
      </c>
      <c r="E381" s="49" t="s">
        <v>12</v>
      </c>
      <c r="F381" s="109" t="s">
        <v>217</v>
      </c>
      <c r="G381" s="49">
        <v>1</v>
      </c>
      <c r="H381" s="49" t="s">
        <v>2</v>
      </c>
      <c r="I381" s="50">
        <v>92</v>
      </c>
      <c r="J381" s="40" t="s">
        <v>0</v>
      </c>
      <c r="K381" s="52">
        <v>3127</v>
      </c>
      <c r="L381" s="52">
        <f t="shared" si="47"/>
        <v>293840.4376</v>
      </c>
      <c r="M381" s="52">
        <f t="shared" si="48"/>
        <v>287684</v>
      </c>
      <c r="N381" s="52">
        <f t="shared" si="49"/>
        <v>6156.4376000000011</v>
      </c>
      <c r="O381" s="52">
        <v>0</v>
      </c>
    </row>
    <row r="382" spans="1:16" ht="15" customHeight="1" x14ac:dyDescent="0.25">
      <c r="A382" s="49">
        <v>11379</v>
      </c>
      <c r="B382" s="49">
        <v>88858</v>
      </c>
      <c r="C382" s="123">
        <f t="shared" si="46"/>
        <v>157</v>
      </c>
      <c r="D382" s="49">
        <v>2025</v>
      </c>
      <c r="E382" s="49" t="s">
        <v>12</v>
      </c>
      <c r="F382" s="109" t="s">
        <v>217</v>
      </c>
      <c r="G382" s="49">
        <v>1</v>
      </c>
      <c r="H382" s="49" t="s">
        <v>10</v>
      </c>
      <c r="I382" s="50">
        <v>175</v>
      </c>
      <c r="J382" s="51" t="s">
        <v>4</v>
      </c>
      <c r="K382" s="52">
        <v>3310</v>
      </c>
      <c r="L382" s="52">
        <f t="shared" si="47"/>
        <v>591645.94999999995</v>
      </c>
      <c r="M382" s="52">
        <f t="shared" si="48"/>
        <v>579250</v>
      </c>
      <c r="N382" s="52">
        <f t="shared" si="49"/>
        <v>12395.95</v>
      </c>
      <c r="O382" s="52">
        <v>0</v>
      </c>
    </row>
    <row r="383" spans="1:16" ht="15" customHeight="1" x14ac:dyDescent="0.25">
      <c r="A383" s="49">
        <v>11427</v>
      </c>
      <c r="B383" s="49">
        <v>89361</v>
      </c>
      <c r="C383" s="123">
        <f t="shared" si="46"/>
        <v>158</v>
      </c>
      <c r="D383" s="49">
        <v>2025</v>
      </c>
      <c r="E383" s="49" t="s">
        <v>12</v>
      </c>
      <c r="F383" s="110" t="s">
        <v>218</v>
      </c>
      <c r="G383" s="49">
        <v>1</v>
      </c>
      <c r="H383" s="49" t="s">
        <v>183</v>
      </c>
      <c r="I383" s="50">
        <v>105</v>
      </c>
      <c r="J383" s="51" t="s">
        <v>0</v>
      </c>
      <c r="K383" s="50">
        <v>3576</v>
      </c>
      <c r="L383" s="52">
        <f t="shared" si="47"/>
        <v>383515.272</v>
      </c>
      <c r="M383" s="52">
        <f t="shared" si="48"/>
        <v>375480</v>
      </c>
      <c r="N383" s="52">
        <f t="shared" si="49"/>
        <v>8035.2720000000008</v>
      </c>
      <c r="O383" s="52">
        <v>0</v>
      </c>
    </row>
    <row r="384" spans="1:16" ht="15" customHeight="1" x14ac:dyDescent="0.25">
      <c r="A384" s="49">
        <v>11319</v>
      </c>
      <c r="B384" s="49">
        <v>88247</v>
      </c>
      <c r="C384" s="123">
        <f t="shared" si="46"/>
        <v>159</v>
      </c>
      <c r="D384" s="49">
        <v>2025</v>
      </c>
      <c r="E384" s="49" t="s">
        <v>12</v>
      </c>
      <c r="F384" s="109" t="s">
        <v>45</v>
      </c>
      <c r="G384" s="49">
        <v>1</v>
      </c>
      <c r="H384" s="49" t="s">
        <v>9</v>
      </c>
      <c r="I384" s="50">
        <v>450</v>
      </c>
      <c r="J384" s="51" t="s">
        <v>0</v>
      </c>
      <c r="K384" s="52">
        <v>1773</v>
      </c>
      <c r="L384" s="52">
        <f t="shared" si="47"/>
        <v>814923.99</v>
      </c>
      <c r="M384" s="52">
        <f t="shared" si="48"/>
        <v>797850</v>
      </c>
      <c r="N384" s="52">
        <f t="shared" si="49"/>
        <v>17073.990000000002</v>
      </c>
      <c r="O384" s="52">
        <v>0</v>
      </c>
    </row>
    <row r="385" spans="1:16" ht="15" customHeight="1" x14ac:dyDescent="0.25">
      <c r="A385" s="49">
        <v>11319</v>
      </c>
      <c r="B385" s="49">
        <v>88248</v>
      </c>
      <c r="C385" s="123">
        <f t="shared" si="46"/>
        <v>159</v>
      </c>
      <c r="D385" s="49">
        <v>2025</v>
      </c>
      <c r="E385" s="49" t="s">
        <v>12</v>
      </c>
      <c r="F385" s="109" t="s">
        <v>45</v>
      </c>
      <c r="G385" s="49">
        <v>1</v>
      </c>
      <c r="H385" s="49" t="s">
        <v>11</v>
      </c>
      <c r="I385" s="50">
        <v>404</v>
      </c>
      <c r="J385" s="51" t="s">
        <v>0</v>
      </c>
      <c r="K385" s="52">
        <v>2710</v>
      </c>
      <c r="L385" s="52">
        <f t="shared" si="47"/>
        <v>1118269.5759999999</v>
      </c>
      <c r="M385" s="52">
        <f t="shared" si="48"/>
        <v>1094840</v>
      </c>
      <c r="N385" s="52">
        <f t="shared" si="49"/>
        <v>23429.576000000001</v>
      </c>
      <c r="O385" s="52">
        <v>0</v>
      </c>
    </row>
    <row r="386" spans="1:16" ht="15" customHeight="1" x14ac:dyDescent="0.25">
      <c r="A386" s="49">
        <v>11319</v>
      </c>
      <c r="B386" s="49">
        <v>88243</v>
      </c>
      <c r="C386" s="123">
        <f t="shared" si="46"/>
        <v>159</v>
      </c>
      <c r="D386" s="49">
        <v>2025</v>
      </c>
      <c r="E386" s="49" t="s">
        <v>12</v>
      </c>
      <c r="F386" s="109" t="s">
        <v>45</v>
      </c>
      <c r="G386" s="49">
        <v>1</v>
      </c>
      <c r="H386" s="49" t="s">
        <v>183</v>
      </c>
      <c r="I386" s="50">
        <v>740</v>
      </c>
      <c r="J386" s="51" t="s">
        <v>0</v>
      </c>
      <c r="K386" s="50">
        <v>3576</v>
      </c>
      <c r="L386" s="52">
        <f t="shared" si="47"/>
        <v>2702869.5359999998</v>
      </c>
      <c r="M386" s="52">
        <f t="shared" si="48"/>
        <v>2646240</v>
      </c>
      <c r="N386" s="52">
        <f t="shared" si="49"/>
        <v>56629.536000000007</v>
      </c>
      <c r="O386" s="52">
        <v>0</v>
      </c>
    </row>
    <row r="387" spans="1:16" s="105" customFormat="1" ht="15" customHeight="1" x14ac:dyDescent="0.25">
      <c r="A387" s="49">
        <v>11275</v>
      </c>
      <c r="B387" s="49">
        <v>87922</v>
      </c>
      <c r="C387" s="123">
        <v>160</v>
      </c>
      <c r="D387" s="49">
        <v>2025</v>
      </c>
      <c r="E387" s="49" t="s">
        <v>12</v>
      </c>
      <c r="F387" s="109" t="s">
        <v>213</v>
      </c>
      <c r="G387" s="49">
        <v>1</v>
      </c>
      <c r="H387" s="49" t="s">
        <v>3</v>
      </c>
      <c r="I387" s="50">
        <v>378</v>
      </c>
      <c r="J387" s="51" t="s">
        <v>4</v>
      </c>
      <c r="K387" s="52">
        <v>4186</v>
      </c>
      <c r="L387" s="52">
        <f t="shared" si="47"/>
        <v>1616169.3912</v>
      </c>
      <c r="M387" s="52">
        <f t="shared" si="48"/>
        <v>1582308</v>
      </c>
      <c r="N387" s="52">
        <f t="shared" si="49"/>
        <v>33861.391200000005</v>
      </c>
      <c r="O387" s="52">
        <v>0</v>
      </c>
      <c r="P387" s="32"/>
    </row>
    <row r="388" spans="1:16" s="105" customFormat="1" x14ac:dyDescent="0.25">
      <c r="A388" s="49">
        <v>8655</v>
      </c>
      <c r="B388" s="49">
        <v>82126</v>
      </c>
      <c r="C388" s="123">
        <f>IF(A387&lt;&gt;A388, C387+1, C387)</f>
        <v>161</v>
      </c>
      <c r="D388" s="49">
        <v>2025</v>
      </c>
      <c r="E388" s="49" t="s">
        <v>12</v>
      </c>
      <c r="F388" s="110" t="s">
        <v>219</v>
      </c>
      <c r="G388" s="49">
        <v>1</v>
      </c>
      <c r="H388" s="49" t="s">
        <v>3</v>
      </c>
      <c r="I388" s="50">
        <v>425</v>
      </c>
      <c r="J388" s="51" t="s">
        <v>4</v>
      </c>
      <c r="K388" s="52">
        <v>4186</v>
      </c>
      <c r="L388" s="52">
        <f t="shared" si="47"/>
        <v>1817121.67</v>
      </c>
      <c r="M388" s="52">
        <f t="shared" si="48"/>
        <v>1779050</v>
      </c>
      <c r="N388" s="52">
        <f t="shared" si="49"/>
        <v>38071.670000000006</v>
      </c>
      <c r="O388" s="52">
        <v>0</v>
      </c>
      <c r="P388" s="32"/>
    </row>
    <row r="389" spans="1:16" s="105" customFormat="1" ht="15" customHeight="1" x14ac:dyDescent="0.25">
      <c r="A389" s="49">
        <v>8655</v>
      </c>
      <c r="B389" s="49">
        <v>82115</v>
      </c>
      <c r="C389" s="123">
        <f>IF(A388&lt;&gt;A389, C388+1, C388)</f>
        <v>161</v>
      </c>
      <c r="D389" s="49">
        <v>2025</v>
      </c>
      <c r="E389" s="49" t="s">
        <v>12</v>
      </c>
      <c r="F389" s="110" t="s">
        <v>219</v>
      </c>
      <c r="G389" s="49">
        <v>1</v>
      </c>
      <c r="H389" s="49" t="s">
        <v>183</v>
      </c>
      <c r="I389" s="50">
        <v>230</v>
      </c>
      <c r="J389" s="51" t="s">
        <v>0</v>
      </c>
      <c r="K389" s="50">
        <v>3576</v>
      </c>
      <c r="L389" s="52">
        <f t="shared" si="47"/>
        <v>840081.07200000004</v>
      </c>
      <c r="M389" s="52">
        <f t="shared" si="48"/>
        <v>822480</v>
      </c>
      <c r="N389" s="52">
        <f t="shared" si="49"/>
        <v>17601.072</v>
      </c>
      <c r="O389" s="52">
        <v>0</v>
      </c>
      <c r="P389" s="32"/>
    </row>
    <row r="390" spans="1:16" ht="15" customHeight="1" x14ac:dyDescent="0.25">
      <c r="A390" s="49">
        <v>11357</v>
      </c>
      <c r="B390" s="49">
        <v>88678</v>
      </c>
      <c r="C390" s="123">
        <v>162</v>
      </c>
      <c r="D390" s="49">
        <v>2025</v>
      </c>
      <c r="E390" s="49" t="s">
        <v>12</v>
      </c>
      <c r="F390" s="110" t="s">
        <v>220</v>
      </c>
      <c r="G390" s="49">
        <v>1</v>
      </c>
      <c r="H390" s="49" t="s">
        <v>183</v>
      </c>
      <c r="I390" s="50">
        <v>180</v>
      </c>
      <c r="J390" s="40" t="s">
        <v>0</v>
      </c>
      <c r="K390" s="50">
        <v>3576</v>
      </c>
      <c r="L390" s="52">
        <f t="shared" si="47"/>
        <v>657454.75199999998</v>
      </c>
      <c r="M390" s="52">
        <f t="shared" si="48"/>
        <v>643680</v>
      </c>
      <c r="N390" s="52">
        <f t="shared" si="49"/>
        <v>13774.752000000002</v>
      </c>
      <c r="O390" s="52">
        <v>0</v>
      </c>
    </row>
    <row r="391" spans="1:16" ht="15" customHeight="1" x14ac:dyDescent="0.25">
      <c r="A391" s="49">
        <v>11357</v>
      </c>
      <c r="B391" s="49">
        <v>88677</v>
      </c>
      <c r="C391" s="123">
        <f>IF(A390&lt;&gt;A391, C390+1, C390)</f>
        <v>162</v>
      </c>
      <c r="D391" s="49">
        <v>2025</v>
      </c>
      <c r="E391" s="49" t="s">
        <v>12</v>
      </c>
      <c r="F391" s="110" t="s">
        <v>220</v>
      </c>
      <c r="G391" s="49">
        <v>1</v>
      </c>
      <c r="H391" s="49" t="s">
        <v>3</v>
      </c>
      <c r="I391" s="50">
        <v>650</v>
      </c>
      <c r="J391" s="51" t="s">
        <v>4</v>
      </c>
      <c r="K391" s="52">
        <v>4186</v>
      </c>
      <c r="L391" s="52">
        <f t="shared" si="47"/>
        <v>2779127.26</v>
      </c>
      <c r="M391" s="52">
        <f t="shared" si="48"/>
        <v>2720900</v>
      </c>
      <c r="N391" s="52">
        <f t="shared" si="49"/>
        <v>58227.260000000009</v>
      </c>
      <c r="O391" s="52">
        <v>0</v>
      </c>
    </row>
    <row r="392" spans="1:16" ht="15" customHeight="1" x14ac:dyDescent="0.25">
      <c r="A392" s="49">
        <v>11371</v>
      </c>
      <c r="B392" s="49">
        <v>88807</v>
      </c>
      <c r="C392" s="123">
        <f>IF(A391&lt;&gt;A392, C391+1, C391)</f>
        <v>163</v>
      </c>
      <c r="D392" s="49">
        <v>2025</v>
      </c>
      <c r="E392" s="49" t="s">
        <v>12</v>
      </c>
      <c r="F392" s="110" t="s">
        <v>221</v>
      </c>
      <c r="G392" s="49">
        <v>1</v>
      </c>
      <c r="H392" s="49" t="s">
        <v>183</v>
      </c>
      <c r="I392" s="50">
        <v>180</v>
      </c>
      <c r="J392" s="40" t="s">
        <v>0</v>
      </c>
      <c r="K392" s="50">
        <v>3576</v>
      </c>
      <c r="L392" s="52">
        <f t="shared" si="47"/>
        <v>657454.75199999998</v>
      </c>
      <c r="M392" s="52">
        <f t="shared" si="48"/>
        <v>643680</v>
      </c>
      <c r="N392" s="52">
        <f t="shared" si="49"/>
        <v>13774.752000000002</v>
      </c>
      <c r="O392" s="52">
        <v>0</v>
      </c>
    </row>
    <row r="393" spans="1:16" ht="15" customHeight="1" x14ac:dyDescent="0.25">
      <c r="A393" s="49">
        <v>11371</v>
      </c>
      <c r="B393" s="49">
        <v>88806</v>
      </c>
      <c r="C393" s="123">
        <f>IF(A392&lt;&gt;A393, C392+1, C392)</f>
        <v>163</v>
      </c>
      <c r="D393" s="49">
        <v>2025</v>
      </c>
      <c r="E393" s="49" t="s">
        <v>12</v>
      </c>
      <c r="F393" s="110" t="s">
        <v>221</v>
      </c>
      <c r="G393" s="49">
        <v>1</v>
      </c>
      <c r="H393" s="49" t="s">
        <v>3</v>
      </c>
      <c r="I393" s="50">
        <v>650</v>
      </c>
      <c r="J393" s="51" t="s">
        <v>4</v>
      </c>
      <c r="K393" s="52">
        <v>4186</v>
      </c>
      <c r="L393" s="52">
        <f t="shared" si="47"/>
        <v>2779127.26</v>
      </c>
      <c r="M393" s="52">
        <f t="shared" si="48"/>
        <v>2720900</v>
      </c>
      <c r="N393" s="52">
        <f t="shared" si="49"/>
        <v>58227.260000000009</v>
      </c>
      <c r="O393" s="52">
        <v>0</v>
      </c>
    </row>
    <row r="394" spans="1:16" s="105" customFormat="1" ht="15" customHeight="1" x14ac:dyDescent="0.25">
      <c r="A394" s="49">
        <v>11338</v>
      </c>
      <c r="B394" s="49">
        <v>88485</v>
      </c>
      <c r="C394" s="123">
        <v>164</v>
      </c>
      <c r="D394" s="49">
        <v>2025</v>
      </c>
      <c r="E394" s="49" t="s">
        <v>12</v>
      </c>
      <c r="F394" s="109" t="s">
        <v>214</v>
      </c>
      <c r="G394" s="49">
        <v>1</v>
      </c>
      <c r="H394" s="49" t="s">
        <v>2</v>
      </c>
      <c r="I394" s="50">
        <v>184</v>
      </c>
      <c r="J394" s="51" t="s">
        <v>0</v>
      </c>
      <c r="K394" s="52">
        <v>3127</v>
      </c>
      <c r="L394" s="52">
        <f t="shared" si="47"/>
        <v>587680.87520000001</v>
      </c>
      <c r="M394" s="52">
        <f t="shared" si="48"/>
        <v>575368</v>
      </c>
      <c r="N394" s="52">
        <f t="shared" si="49"/>
        <v>12312.875200000002</v>
      </c>
      <c r="O394" s="52">
        <v>0</v>
      </c>
      <c r="P394" s="32"/>
    </row>
    <row r="395" spans="1:16" s="105" customFormat="1" ht="15" customHeight="1" x14ac:dyDescent="0.25">
      <c r="A395" s="49">
        <v>11338</v>
      </c>
      <c r="B395" s="49">
        <v>88486</v>
      </c>
      <c r="C395" s="123">
        <f>IF(A394&lt;&gt;A395, C394+1, C394)</f>
        <v>164</v>
      </c>
      <c r="D395" s="49">
        <v>2025</v>
      </c>
      <c r="E395" s="49" t="s">
        <v>12</v>
      </c>
      <c r="F395" s="109" t="s">
        <v>214</v>
      </c>
      <c r="G395" s="49">
        <v>1</v>
      </c>
      <c r="H395" s="49" t="s">
        <v>183</v>
      </c>
      <c r="I395" s="50">
        <v>210</v>
      </c>
      <c r="J395" s="51" t="s">
        <v>0</v>
      </c>
      <c r="K395" s="50">
        <v>3576</v>
      </c>
      <c r="L395" s="52">
        <f t="shared" si="47"/>
        <v>767030.54399999999</v>
      </c>
      <c r="M395" s="52">
        <f t="shared" si="48"/>
        <v>750960</v>
      </c>
      <c r="N395" s="52">
        <f t="shared" si="49"/>
        <v>16070.544000000002</v>
      </c>
      <c r="O395" s="52">
        <v>0</v>
      </c>
      <c r="P395" s="32"/>
    </row>
    <row r="396" spans="1:16" ht="15" customHeight="1" x14ac:dyDescent="0.25">
      <c r="A396" s="49">
        <v>9688</v>
      </c>
      <c r="B396" s="49">
        <v>83775</v>
      </c>
      <c r="C396" s="123">
        <v>165</v>
      </c>
      <c r="D396" s="49">
        <v>2025</v>
      </c>
      <c r="E396" s="49" t="s">
        <v>12</v>
      </c>
      <c r="F396" s="109" t="s">
        <v>173</v>
      </c>
      <c r="G396" s="49">
        <v>1</v>
      </c>
      <c r="H396" s="49" t="s">
        <v>183</v>
      </c>
      <c r="I396" s="50">
        <v>79</v>
      </c>
      <c r="J396" s="40" t="s">
        <v>0</v>
      </c>
      <c r="K396" s="50">
        <v>3576</v>
      </c>
      <c r="L396" s="52">
        <f t="shared" si="47"/>
        <v>288549.58559999999</v>
      </c>
      <c r="M396" s="52">
        <f t="shared" si="48"/>
        <v>282504</v>
      </c>
      <c r="N396" s="52">
        <f t="shared" si="49"/>
        <v>6045.5856000000003</v>
      </c>
      <c r="O396" s="52">
        <v>0</v>
      </c>
    </row>
    <row r="397" spans="1:16" ht="15" customHeight="1" x14ac:dyDescent="0.25">
      <c r="A397" s="49">
        <v>9612</v>
      </c>
      <c r="B397" s="49">
        <v>83713</v>
      </c>
      <c r="C397" s="123">
        <v>166</v>
      </c>
      <c r="D397" s="49">
        <v>2025</v>
      </c>
      <c r="E397" s="49" t="s">
        <v>12</v>
      </c>
      <c r="F397" s="109" t="s">
        <v>174</v>
      </c>
      <c r="G397" s="49">
        <v>1</v>
      </c>
      <c r="H397" s="49" t="s">
        <v>183</v>
      </c>
      <c r="I397" s="50">
        <v>79</v>
      </c>
      <c r="J397" s="40" t="s">
        <v>0</v>
      </c>
      <c r="K397" s="50">
        <v>3576</v>
      </c>
      <c r="L397" s="52">
        <f t="shared" si="47"/>
        <v>288549.58559999999</v>
      </c>
      <c r="M397" s="52">
        <f t="shared" si="48"/>
        <v>282504</v>
      </c>
      <c r="N397" s="52">
        <f t="shared" si="49"/>
        <v>6045.5856000000003</v>
      </c>
      <c r="O397" s="52">
        <v>0</v>
      </c>
    </row>
    <row r="398" spans="1:16" ht="15" customHeight="1" x14ac:dyDescent="0.25">
      <c r="A398" s="49">
        <v>9625</v>
      </c>
      <c r="B398" s="49">
        <v>83726</v>
      </c>
      <c r="C398" s="123">
        <v>167</v>
      </c>
      <c r="D398" s="49">
        <v>2025</v>
      </c>
      <c r="E398" s="49" t="s">
        <v>12</v>
      </c>
      <c r="F398" s="109" t="s">
        <v>180</v>
      </c>
      <c r="G398" s="49">
        <v>1</v>
      </c>
      <c r="H398" s="49" t="s">
        <v>3</v>
      </c>
      <c r="I398" s="50">
        <v>478</v>
      </c>
      <c r="J398" s="51" t="s">
        <v>4</v>
      </c>
      <c r="K398" s="52">
        <v>4186</v>
      </c>
      <c r="L398" s="52">
        <f t="shared" si="47"/>
        <v>2043727.4312</v>
      </c>
      <c r="M398" s="52">
        <f t="shared" si="48"/>
        <v>2000908</v>
      </c>
      <c r="N398" s="52">
        <f t="shared" si="49"/>
        <v>42819.431200000006</v>
      </c>
      <c r="O398" s="52">
        <v>0</v>
      </c>
    </row>
    <row r="399" spans="1:16" s="105" customFormat="1" ht="15" customHeight="1" x14ac:dyDescent="0.25">
      <c r="A399" s="49">
        <v>9691</v>
      </c>
      <c r="B399" s="49">
        <v>83790</v>
      </c>
      <c r="C399" s="123">
        <v>168</v>
      </c>
      <c r="D399" s="49">
        <v>2025</v>
      </c>
      <c r="E399" s="49" t="s">
        <v>12</v>
      </c>
      <c r="F399" s="109" t="s">
        <v>149</v>
      </c>
      <c r="G399" s="49">
        <v>1</v>
      </c>
      <c r="H399" s="49" t="s">
        <v>9</v>
      </c>
      <c r="I399" s="50">
        <v>75</v>
      </c>
      <c r="J399" s="51" t="s">
        <v>0</v>
      </c>
      <c r="K399" s="52">
        <v>1773</v>
      </c>
      <c r="L399" s="52">
        <f t="shared" si="47"/>
        <v>135820.66500000001</v>
      </c>
      <c r="M399" s="52">
        <f t="shared" si="48"/>
        <v>132975</v>
      </c>
      <c r="N399" s="52">
        <f t="shared" si="49"/>
        <v>2845.6650000000004</v>
      </c>
      <c r="O399" s="52">
        <v>0</v>
      </c>
      <c r="P399" s="32"/>
    </row>
    <row r="400" spans="1:16" s="105" customFormat="1" ht="15" customHeight="1" x14ac:dyDescent="0.25">
      <c r="A400" s="49">
        <v>9691</v>
      </c>
      <c r="B400" s="49">
        <v>83789</v>
      </c>
      <c r="C400" s="123">
        <f t="shared" ref="C400:C424" si="50">IF(A399&lt;&gt;A400, C399+1, C399)</f>
        <v>168</v>
      </c>
      <c r="D400" s="49">
        <v>2025</v>
      </c>
      <c r="E400" s="49" t="s">
        <v>12</v>
      </c>
      <c r="F400" s="109" t="s">
        <v>149</v>
      </c>
      <c r="G400" s="49">
        <v>1</v>
      </c>
      <c r="H400" s="49" t="s">
        <v>11</v>
      </c>
      <c r="I400" s="50">
        <v>108</v>
      </c>
      <c r="J400" s="51" t="s">
        <v>0</v>
      </c>
      <c r="K400" s="52">
        <v>2710</v>
      </c>
      <c r="L400" s="52">
        <f t="shared" si="47"/>
        <v>298943.35200000001</v>
      </c>
      <c r="M400" s="52">
        <f t="shared" si="48"/>
        <v>292680</v>
      </c>
      <c r="N400" s="52">
        <f t="shared" si="49"/>
        <v>6263.3520000000008</v>
      </c>
      <c r="O400" s="52">
        <v>0</v>
      </c>
      <c r="P400" s="32"/>
    </row>
    <row r="401" spans="1:16" s="105" customFormat="1" x14ac:dyDescent="0.25">
      <c r="A401" s="49">
        <v>9691</v>
      </c>
      <c r="B401" s="49">
        <v>83788</v>
      </c>
      <c r="C401" s="123">
        <f t="shared" si="50"/>
        <v>168</v>
      </c>
      <c r="D401" s="49">
        <v>2025</v>
      </c>
      <c r="E401" s="49" t="s">
        <v>12</v>
      </c>
      <c r="F401" s="109" t="s">
        <v>149</v>
      </c>
      <c r="G401" s="49">
        <v>1</v>
      </c>
      <c r="H401" s="49" t="s">
        <v>183</v>
      </c>
      <c r="I401" s="50">
        <v>98</v>
      </c>
      <c r="J401" s="51" t="s">
        <v>0</v>
      </c>
      <c r="K401" s="50">
        <v>3576</v>
      </c>
      <c r="L401" s="52">
        <f t="shared" si="47"/>
        <v>357947.58720000001</v>
      </c>
      <c r="M401" s="52">
        <f t="shared" si="48"/>
        <v>350448</v>
      </c>
      <c r="N401" s="52">
        <f t="shared" si="49"/>
        <v>7499.5872000000008</v>
      </c>
      <c r="O401" s="52">
        <v>0</v>
      </c>
      <c r="P401" s="32"/>
    </row>
    <row r="402" spans="1:16" s="105" customFormat="1" ht="15" customHeight="1" x14ac:dyDescent="0.25">
      <c r="A402" s="49">
        <v>9694</v>
      </c>
      <c r="B402" s="49">
        <v>83797</v>
      </c>
      <c r="C402" s="123">
        <f t="shared" si="50"/>
        <v>169</v>
      </c>
      <c r="D402" s="49">
        <v>2025</v>
      </c>
      <c r="E402" s="49" t="s">
        <v>12</v>
      </c>
      <c r="F402" s="109" t="s">
        <v>150</v>
      </c>
      <c r="G402" s="49">
        <v>1</v>
      </c>
      <c r="H402" s="49" t="s">
        <v>183</v>
      </c>
      <c r="I402" s="50">
        <v>98</v>
      </c>
      <c r="J402" s="51" t="s">
        <v>0</v>
      </c>
      <c r="K402" s="50">
        <v>3576</v>
      </c>
      <c r="L402" s="52">
        <f t="shared" si="47"/>
        <v>357947.58720000001</v>
      </c>
      <c r="M402" s="52">
        <f t="shared" si="48"/>
        <v>350448</v>
      </c>
      <c r="N402" s="52">
        <f t="shared" si="49"/>
        <v>7499.5872000000008</v>
      </c>
      <c r="O402" s="52">
        <v>0</v>
      </c>
      <c r="P402" s="32"/>
    </row>
    <row r="403" spans="1:16" s="105" customFormat="1" ht="15" customHeight="1" x14ac:dyDescent="0.25">
      <c r="A403" s="49">
        <v>9694</v>
      </c>
      <c r="B403" s="49">
        <v>83798</v>
      </c>
      <c r="C403" s="123">
        <f t="shared" si="50"/>
        <v>169</v>
      </c>
      <c r="D403" s="49">
        <v>2025</v>
      </c>
      <c r="E403" s="49" t="s">
        <v>12</v>
      </c>
      <c r="F403" s="109" t="s">
        <v>150</v>
      </c>
      <c r="G403" s="49">
        <v>1</v>
      </c>
      <c r="H403" s="49" t="s">
        <v>7</v>
      </c>
      <c r="I403" s="50">
        <v>692</v>
      </c>
      <c r="J403" s="51" t="s">
        <v>4</v>
      </c>
      <c r="K403" s="52">
        <v>5955</v>
      </c>
      <c r="L403" s="52">
        <f t="shared" si="47"/>
        <v>4209046.4040000001</v>
      </c>
      <c r="M403" s="52">
        <f t="shared" si="48"/>
        <v>4120860</v>
      </c>
      <c r="N403" s="52">
        <f t="shared" si="49"/>
        <v>88186.40400000001</v>
      </c>
      <c r="O403" s="52">
        <v>0</v>
      </c>
      <c r="P403" s="32"/>
    </row>
    <row r="404" spans="1:16" s="105" customFormat="1" ht="15" customHeight="1" x14ac:dyDescent="0.25">
      <c r="A404" s="49">
        <v>9697</v>
      </c>
      <c r="B404" s="49">
        <v>83807</v>
      </c>
      <c r="C404" s="123">
        <f t="shared" si="50"/>
        <v>170</v>
      </c>
      <c r="D404" s="49">
        <v>2025</v>
      </c>
      <c r="E404" s="49" t="s">
        <v>12</v>
      </c>
      <c r="F404" s="109" t="s">
        <v>151</v>
      </c>
      <c r="G404" s="49">
        <v>1</v>
      </c>
      <c r="H404" s="49" t="s">
        <v>3</v>
      </c>
      <c r="I404" s="50">
        <v>577</v>
      </c>
      <c r="J404" s="51" t="s">
        <v>4</v>
      </c>
      <c r="K404" s="52">
        <v>4186</v>
      </c>
      <c r="L404" s="52">
        <f t="shared" si="47"/>
        <v>2467009.8908000002</v>
      </c>
      <c r="M404" s="52">
        <f t="shared" si="48"/>
        <v>2415322</v>
      </c>
      <c r="N404" s="52">
        <f t="shared" si="49"/>
        <v>51687.890800000008</v>
      </c>
      <c r="O404" s="52">
        <v>0</v>
      </c>
      <c r="P404" s="32"/>
    </row>
    <row r="405" spans="1:16" s="105" customFormat="1" ht="15" customHeight="1" x14ac:dyDescent="0.25">
      <c r="A405" s="49">
        <v>9697</v>
      </c>
      <c r="B405" s="49">
        <v>83805</v>
      </c>
      <c r="C405" s="123">
        <f t="shared" si="50"/>
        <v>170</v>
      </c>
      <c r="D405" s="49">
        <v>2025</v>
      </c>
      <c r="E405" s="49" t="s">
        <v>12</v>
      </c>
      <c r="F405" s="109" t="s">
        <v>151</v>
      </c>
      <c r="G405" s="49">
        <v>1</v>
      </c>
      <c r="H405" s="49" t="s">
        <v>183</v>
      </c>
      <c r="I405" s="50">
        <v>98</v>
      </c>
      <c r="J405" s="51" t="s">
        <v>0</v>
      </c>
      <c r="K405" s="50">
        <v>3576</v>
      </c>
      <c r="L405" s="52">
        <f t="shared" si="47"/>
        <v>357947.58720000001</v>
      </c>
      <c r="M405" s="52">
        <f t="shared" si="48"/>
        <v>350448</v>
      </c>
      <c r="N405" s="52">
        <f t="shared" si="49"/>
        <v>7499.5872000000008</v>
      </c>
      <c r="O405" s="52">
        <v>0</v>
      </c>
      <c r="P405" s="32"/>
    </row>
    <row r="406" spans="1:16" s="105" customFormat="1" ht="15" customHeight="1" x14ac:dyDescent="0.25">
      <c r="A406" s="49">
        <v>9697</v>
      </c>
      <c r="B406" s="49">
        <v>83806</v>
      </c>
      <c r="C406" s="123">
        <f t="shared" si="50"/>
        <v>170</v>
      </c>
      <c r="D406" s="49">
        <v>2025</v>
      </c>
      <c r="E406" s="49" t="s">
        <v>12</v>
      </c>
      <c r="F406" s="109" t="s">
        <v>151</v>
      </c>
      <c r="G406" s="49">
        <v>1</v>
      </c>
      <c r="H406" s="49" t="s">
        <v>11</v>
      </c>
      <c r="I406" s="50">
        <v>108</v>
      </c>
      <c r="J406" s="51" t="s">
        <v>0</v>
      </c>
      <c r="K406" s="52">
        <v>2710</v>
      </c>
      <c r="L406" s="52">
        <f t="shared" si="47"/>
        <v>298943.35200000001</v>
      </c>
      <c r="M406" s="52">
        <f t="shared" si="48"/>
        <v>292680</v>
      </c>
      <c r="N406" s="52">
        <f t="shared" si="49"/>
        <v>6263.3520000000008</v>
      </c>
      <c r="O406" s="52">
        <v>0</v>
      </c>
      <c r="P406" s="32"/>
    </row>
    <row r="407" spans="1:16" s="105" customFormat="1" ht="15" customHeight="1" x14ac:dyDescent="0.25">
      <c r="A407" s="49">
        <v>2633</v>
      </c>
      <c r="B407" s="49">
        <v>26168</v>
      </c>
      <c r="C407" s="123">
        <v>171</v>
      </c>
      <c r="D407" s="49">
        <v>2025</v>
      </c>
      <c r="E407" s="49" t="s">
        <v>12</v>
      </c>
      <c r="F407" s="109" t="s">
        <v>152</v>
      </c>
      <c r="G407" s="49">
        <v>1</v>
      </c>
      <c r="H407" s="49" t="s">
        <v>5</v>
      </c>
      <c r="I407" s="50">
        <v>50</v>
      </c>
      <c r="J407" s="51" t="s">
        <v>4</v>
      </c>
      <c r="K407" s="52">
        <v>5391</v>
      </c>
      <c r="L407" s="52">
        <f t="shared" si="47"/>
        <v>275318.37</v>
      </c>
      <c r="M407" s="52">
        <f t="shared" si="48"/>
        <v>269550</v>
      </c>
      <c r="N407" s="52">
        <f t="shared" si="49"/>
        <v>5768.3700000000008</v>
      </c>
      <c r="O407" s="52">
        <v>0</v>
      </c>
      <c r="P407" s="32"/>
    </row>
    <row r="408" spans="1:16" ht="15" customHeight="1" x14ac:dyDescent="0.25">
      <c r="A408" s="49">
        <v>7347</v>
      </c>
      <c r="B408" s="49">
        <v>72554</v>
      </c>
      <c r="C408" s="123">
        <v>172</v>
      </c>
      <c r="D408" s="49">
        <v>2025</v>
      </c>
      <c r="E408" s="49" t="s">
        <v>12</v>
      </c>
      <c r="F408" s="109" t="s">
        <v>175</v>
      </c>
      <c r="G408" s="49">
        <v>1</v>
      </c>
      <c r="H408" s="49" t="s">
        <v>10</v>
      </c>
      <c r="I408" s="50">
        <v>300</v>
      </c>
      <c r="J408" s="51" t="s">
        <v>4</v>
      </c>
      <c r="K408" s="52">
        <v>3310</v>
      </c>
      <c r="L408" s="52">
        <f t="shared" si="47"/>
        <v>1014250.2</v>
      </c>
      <c r="M408" s="52">
        <f t="shared" si="48"/>
        <v>993000</v>
      </c>
      <c r="N408" s="52">
        <f t="shared" si="49"/>
        <v>21250.2</v>
      </c>
      <c r="O408" s="52">
        <v>0</v>
      </c>
    </row>
    <row r="409" spans="1:16" ht="15" customHeight="1" x14ac:dyDescent="0.25">
      <c r="A409" s="49">
        <v>7349</v>
      </c>
      <c r="B409" s="49">
        <v>72570</v>
      </c>
      <c r="C409" s="123">
        <f t="shared" ref="C409:C411" si="51">IF(A408&lt;&gt;A409, C408+1, C408)</f>
        <v>173</v>
      </c>
      <c r="D409" s="49">
        <v>2025</v>
      </c>
      <c r="E409" s="49" t="s">
        <v>12</v>
      </c>
      <c r="F409" s="109" t="s">
        <v>42</v>
      </c>
      <c r="G409" s="49">
        <v>1</v>
      </c>
      <c r="H409" s="49" t="s">
        <v>3</v>
      </c>
      <c r="I409" s="50">
        <v>360</v>
      </c>
      <c r="J409" s="51" t="s">
        <v>4</v>
      </c>
      <c r="K409" s="52">
        <v>4186</v>
      </c>
      <c r="L409" s="52">
        <f t="shared" si="47"/>
        <v>1539208.9439999999</v>
      </c>
      <c r="M409" s="52">
        <f t="shared" si="48"/>
        <v>1506960</v>
      </c>
      <c r="N409" s="52">
        <f t="shared" si="49"/>
        <v>32248.944000000003</v>
      </c>
      <c r="O409" s="52">
        <v>0</v>
      </c>
    </row>
    <row r="410" spans="1:16" ht="15" customHeight="1" x14ac:dyDescent="0.25">
      <c r="A410" s="49">
        <v>7349</v>
      </c>
      <c r="B410" s="49">
        <v>72565</v>
      </c>
      <c r="C410" s="123">
        <f t="shared" si="51"/>
        <v>173</v>
      </c>
      <c r="D410" s="49">
        <v>2025</v>
      </c>
      <c r="E410" s="49" t="s">
        <v>12</v>
      </c>
      <c r="F410" s="109" t="s">
        <v>42</v>
      </c>
      <c r="G410" s="49">
        <v>1</v>
      </c>
      <c r="H410" s="49" t="s">
        <v>11</v>
      </c>
      <c r="I410" s="50">
        <v>43</v>
      </c>
      <c r="J410" s="40" t="s">
        <v>0</v>
      </c>
      <c r="K410" s="52">
        <v>2710</v>
      </c>
      <c r="L410" s="52">
        <f t="shared" si="47"/>
        <v>119023.742</v>
      </c>
      <c r="M410" s="52">
        <f t="shared" si="48"/>
        <v>116530</v>
      </c>
      <c r="N410" s="52">
        <f t="shared" si="49"/>
        <v>2493.7420000000002</v>
      </c>
      <c r="O410" s="52">
        <v>0</v>
      </c>
    </row>
    <row r="411" spans="1:16" x14ac:dyDescent="0.25">
      <c r="A411" s="49">
        <v>7350</v>
      </c>
      <c r="B411" s="49">
        <v>72571</v>
      </c>
      <c r="C411" s="123">
        <f t="shared" si="51"/>
        <v>174</v>
      </c>
      <c r="D411" s="49">
        <v>2025</v>
      </c>
      <c r="E411" s="49" t="s">
        <v>12</v>
      </c>
      <c r="F411" s="109" t="s">
        <v>176</v>
      </c>
      <c r="G411" s="49">
        <v>1</v>
      </c>
      <c r="H411" s="49" t="s">
        <v>7</v>
      </c>
      <c r="I411" s="60">
        <v>350</v>
      </c>
      <c r="J411" s="51" t="s">
        <v>4</v>
      </c>
      <c r="K411" s="52">
        <v>5955</v>
      </c>
      <c r="L411" s="52">
        <f t="shared" si="47"/>
        <v>2128852.9500000002</v>
      </c>
      <c r="M411" s="52">
        <f t="shared" si="48"/>
        <v>2084250</v>
      </c>
      <c r="N411" s="52">
        <f t="shared" si="49"/>
        <v>44602.950000000004</v>
      </c>
      <c r="O411" s="52">
        <v>0</v>
      </c>
    </row>
    <row r="412" spans="1:16" s="105" customFormat="1" ht="15" customHeight="1" x14ac:dyDescent="0.25">
      <c r="A412" s="49">
        <v>9869</v>
      </c>
      <c r="B412" s="49">
        <v>84236</v>
      </c>
      <c r="C412" s="123">
        <v>175</v>
      </c>
      <c r="D412" s="49">
        <v>2025</v>
      </c>
      <c r="E412" s="49" t="s">
        <v>12</v>
      </c>
      <c r="F412" s="109" t="s">
        <v>153</v>
      </c>
      <c r="G412" s="49">
        <v>1</v>
      </c>
      <c r="H412" s="49" t="s">
        <v>5</v>
      </c>
      <c r="I412" s="50">
        <v>56</v>
      </c>
      <c r="J412" s="51" t="s">
        <v>4</v>
      </c>
      <c r="K412" s="52">
        <v>5391</v>
      </c>
      <c r="L412" s="52">
        <f t="shared" si="47"/>
        <v>308356.57439999998</v>
      </c>
      <c r="M412" s="52">
        <f t="shared" si="48"/>
        <v>301896</v>
      </c>
      <c r="N412" s="52">
        <f t="shared" si="49"/>
        <v>6460.5744000000004</v>
      </c>
      <c r="O412" s="52">
        <v>0</v>
      </c>
      <c r="P412" s="32"/>
    </row>
    <row r="413" spans="1:16" s="105" customFormat="1" ht="15" customHeight="1" x14ac:dyDescent="0.25">
      <c r="A413" s="49">
        <v>9869</v>
      </c>
      <c r="B413" s="49">
        <v>84231</v>
      </c>
      <c r="C413" s="123">
        <f>IF(A412&lt;&gt;A413, C412+1, C412)</f>
        <v>175</v>
      </c>
      <c r="D413" s="49">
        <v>2025</v>
      </c>
      <c r="E413" s="49" t="s">
        <v>12</v>
      </c>
      <c r="F413" s="109" t="s">
        <v>153</v>
      </c>
      <c r="G413" s="49">
        <v>1</v>
      </c>
      <c r="H413" s="49" t="s">
        <v>9</v>
      </c>
      <c r="I413" s="50">
        <v>30</v>
      </c>
      <c r="J413" s="51" t="s">
        <v>0</v>
      </c>
      <c r="K413" s="52">
        <v>1773</v>
      </c>
      <c r="L413" s="52">
        <f t="shared" si="47"/>
        <v>54328.266000000003</v>
      </c>
      <c r="M413" s="52">
        <f t="shared" si="48"/>
        <v>53190</v>
      </c>
      <c r="N413" s="52">
        <f t="shared" si="49"/>
        <v>1138.2660000000001</v>
      </c>
      <c r="O413" s="52">
        <v>0</v>
      </c>
      <c r="P413" s="32"/>
    </row>
    <row r="414" spans="1:16" s="105" customFormat="1" x14ac:dyDescent="0.25">
      <c r="A414" s="49">
        <v>2246</v>
      </c>
      <c r="B414" s="49">
        <v>22481</v>
      </c>
      <c r="C414" s="123">
        <v>176</v>
      </c>
      <c r="D414" s="49">
        <v>2025</v>
      </c>
      <c r="E414" s="49" t="s">
        <v>12</v>
      </c>
      <c r="F414" s="109" t="s">
        <v>133</v>
      </c>
      <c r="G414" s="49">
        <v>1</v>
      </c>
      <c r="H414" s="49" t="s">
        <v>1</v>
      </c>
      <c r="I414" s="50">
        <v>76</v>
      </c>
      <c r="J414" s="51" t="s">
        <v>0</v>
      </c>
      <c r="K414" s="52">
        <v>3100</v>
      </c>
      <c r="L414" s="52">
        <f t="shared" si="47"/>
        <v>240641.84</v>
      </c>
      <c r="M414" s="52">
        <f t="shared" si="48"/>
        <v>235600</v>
      </c>
      <c r="N414" s="52">
        <f t="shared" si="49"/>
        <v>5041.84</v>
      </c>
      <c r="O414" s="52">
        <v>0</v>
      </c>
      <c r="P414" s="32"/>
    </row>
    <row r="415" spans="1:16" s="105" customFormat="1" ht="15" customHeight="1" x14ac:dyDescent="0.25">
      <c r="A415" s="49">
        <v>2255</v>
      </c>
      <c r="B415" s="49">
        <v>22585</v>
      </c>
      <c r="C415" s="123">
        <f>IF(A414&lt;&gt;A415, C414+1, C414)</f>
        <v>177</v>
      </c>
      <c r="D415" s="49">
        <v>2025</v>
      </c>
      <c r="E415" s="49" t="s">
        <v>12</v>
      </c>
      <c r="F415" s="109" t="s">
        <v>134</v>
      </c>
      <c r="G415" s="49">
        <v>1</v>
      </c>
      <c r="H415" s="49" t="s">
        <v>2</v>
      </c>
      <c r="I415" s="50">
        <v>392</v>
      </c>
      <c r="J415" s="51" t="s">
        <v>0</v>
      </c>
      <c r="K415" s="52">
        <v>3127</v>
      </c>
      <c r="L415" s="52">
        <f t="shared" si="47"/>
        <v>1252015.7775999999</v>
      </c>
      <c r="M415" s="52">
        <f t="shared" si="48"/>
        <v>1225784</v>
      </c>
      <c r="N415" s="52">
        <f t="shared" si="49"/>
        <v>26231.777600000001</v>
      </c>
      <c r="O415" s="52">
        <v>0</v>
      </c>
      <c r="P415" s="32"/>
    </row>
    <row r="416" spans="1:16" s="105" customFormat="1" ht="15" customHeight="1" x14ac:dyDescent="0.25">
      <c r="A416" s="49">
        <v>2255</v>
      </c>
      <c r="B416" s="49">
        <v>22586</v>
      </c>
      <c r="C416" s="123">
        <f>IF(A415&lt;&gt;A416, C415+1, C415)</f>
        <v>177</v>
      </c>
      <c r="D416" s="49">
        <v>2025</v>
      </c>
      <c r="E416" s="49" t="s">
        <v>12</v>
      </c>
      <c r="F416" s="109" t="s">
        <v>134</v>
      </c>
      <c r="G416" s="49">
        <v>1</v>
      </c>
      <c r="H416" s="49" t="s">
        <v>5</v>
      </c>
      <c r="I416" s="50">
        <v>800</v>
      </c>
      <c r="J416" s="51" t="s">
        <v>4</v>
      </c>
      <c r="K416" s="52">
        <v>5391</v>
      </c>
      <c r="L416" s="52">
        <f t="shared" si="47"/>
        <v>4405093.92</v>
      </c>
      <c r="M416" s="52">
        <f t="shared" si="48"/>
        <v>4312800</v>
      </c>
      <c r="N416" s="52">
        <f t="shared" si="49"/>
        <v>92293.920000000013</v>
      </c>
      <c r="O416" s="52">
        <v>0</v>
      </c>
      <c r="P416" s="32"/>
    </row>
    <row r="417" spans="1:16" s="105" customFormat="1" ht="15" customHeight="1" x14ac:dyDescent="0.25">
      <c r="A417" s="49">
        <v>2259</v>
      </c>
      <c r="B417" s="49">
        <v>22618</v>
      </c>
      <c r="C417" s="123">
        <v>178</v>
      </c>
      <c r="D417" s="49">
        <v>2025</v>
      </c>
      <c r="E417" s="49" t="s">
        <v>12</v>
      </c>
      <c r="F417" s="109" t="s">
        <v>129</v>
      </c>
      <c r="G417" s="49">
        <v>1</v>
      </c>
      <c r="H417" s="49" t="s">
        <v>11</v>
      </c>
      <c r="I417" s="50">
        <v>93</v>
      </c>
      <c r="J417" s="51" t="s">
        <v>0</v>
      </c>
      <c r="K417" s="52">
        <v>2710</v>
      </c>
      <c r="L417" s="52">
        <f t="shared" si="47"/>
        <v>257423.44200000001</v>
      </c>
      <c r="M417" s="52">
        <f t="shared" si="48"/>
        <v>252030</v>
      </c>
      <c r="N417" s="52">
        <f t="shared" si="49"/>
        <v>5393.4420000000009</v>
      </c>
      <c r="O417" s="52">
        <v>0</v>
      </c>
      <c r="P417" s="32"/>
    </row>
    <row r="418" spans="1:16" s="105" customFormat="1" ht="15" customHeight="1" x14ac:dyDescent="0.25">
      <c r="A418" s="49">
        <v>2259</v>
      </c>
      <c r="B418" s="49">
        <v>22610</v>
      </c>
      <c r="C418" s="123">
        <f t="shared" si="50"/>
        <v>178</v>
      </c>
      <c r="D418" s="49">
        <v>2025</v>
      </c>
      <c r="E418" s="49" t="s">
        <v>12</v>
      </c>
      <c r="F418" s="109" t="s">
        <v>129</v>
      </c>
      <c r="G418" s="49">
        <v>1</v>
      </c>
      <c r="H418" s="49" t="s">
        <v>5</v>
      </c>
      <c r="I418" s="50">
        <v>95</v>
      </c>
      <c r="J418" s="51" t="s">
        <v>4</v>
      </c>
      <c r="K418" s="52">
        <v>5391</v>
      </c>
      <c r="L418" s="52">
        <f t="shared" si="47"/>
        <v>523104.90299999999</v>
      </c>
      <c r="M418" s="52">
        <f t="shared" si="48"/>
        <v>512145</v>
      </c>
      <c r="N418" s="52">
        <f t="shared" si="49"/>
        <v>10959.903000000002</v>
      </c>
      <c r="O418" s="52">
        <v>0</v>
      </c>
      <c r="P418" s="32"/>
    </row>
    <row r="419" spans="1:16" s="105" customFormat="1" ht="15" customHeight="1" x14ac:dyDescent="0.25">
      <c r="A419" s="49">
        <v>2260</v>
      </c>
      <c r="B419" s="49">
        <v>22619</v>
      </c>
      <c r="C419" s="123">
        <v>179</v>
      </c>
      <c r="D419" s="49">
        <v>2025</v>
      </c>
      <c r="E419" s="49" t="s">
        <v>12</v>
      </c>
      <c r="F419" s="109" t="s">
        <v>130</v>
      </c>
      <c r="G419" s="49">
        <v>1</v>
      </c>
      <c r="H419" s="49" t="s">
        <v>5</v>
      </c>
      <c r="I419" s="50">
        <v>96</v>
      </c>
      <c r="J419" s="51" t="s">
        <v>4</v>
      </c>
      <c r="K419" s="52">
        <v>5391</v>
      </c>
      <c r="L419" s="52">
        <f t="shared" si="47"/>
        <v>528611.27040000004</v>
      </c>
      <c r="M419" s="52">
        <f t="shared" si="48"/>
        <v>517536</v>
      </c>
      <c r="N419" s="52">
        <f t="shared" si="49"/>
        <v>11075.270400000001</v>
      </c>
      <c r="O419" s="52">
        <v>0</v>
      </c>
      <c r="P419" s="32"/>
    </row>
    <row r="420" spans="1:16" s="105" customFormat="1" ht="15" customHeight="1" x14ac:dyDescent="0.25">
      <c r="A420" s="49">
        <v>4707</v>
      </c>
      <c r="B420" s="49">
        <v>45327</v>
      </c>
      <c r="C420" s="123">
        <v>180</v>
      </c>
      <c r="D420" s="49">
        <v>2025</v>
      </c>
      <c r="E420" s="49" t="s">
        <v>12</v>
      </c>
      <c r="F420" s="109" t="s">
        <v>131</v>
      </c>
      <c r="G420" s="49">
        <v>1</v>
      </c>
      <c r="H420" s="49" t="s">
        <v>11</v>
      </c>
      <c r="I420" s="50">
        <v>86</v>
      </c>
      <c r="J420" s="51" t="s">
        <v>0</v>
      </c>
      <c r="K420" s="52">
        <v>2710</v>
      </c>
      <c r="L420" s="52">
        <f t="shared" si="47"/>
        <v>238047.484</v>
      </c>
      <c r="M420" s="52">
        <f t="shared" si="48"/>
        <v>233060</v>
      </c>
      <c r="N420" s="52">
        <f t="shared" si="49"/>
        <v>4987.4840000000004</v>
      </c>
      <c r="O420" s="52">
        <v>0</v>
      </c>
      <c r="P420" s="32"/>
    </row>
    <row r="421" spans="1:16" s="105" customFormat="1" ht="15" customHeight="1" x14ac:dyDescent="0.25">
      <c r="A421" s="49">
        <v>4707</v>
      </c>
      <c r="B421" s="49">
        <v>45330</v>
      </c>
      <c r="C421" s="123">
        <f t="shared" si="50"/>
        <v>180</v>
      </c>
      <c r="D421" s="49">
        <v>2025</v>
      </c>
      <c r="E421" s="49" t="s">
        <v>12</v>
      </c>
      <c r="F421" s="109" t="s">
        <v>131</v>
      </c>
      <c r="G421" s="49">
        <v>1</v>
      </c>
      <c r="H421" s="49" t="s">
        <v>3</v>
      </c>
      <c r="I421" s="50">
        <v>427</v>
      </c>
      <c r="J421" s="51" t="s">
        <v>4</v>
      </c>
      <c r="K421" s="52">
        <v>4186</v>
      </c>
      <c r="L421" s="52">
        <f t="shared" si="47"/>
        <v>1825672.8308000001</v>
      </c>
      <c r="M421" s="52">
        <f t="shared" si="48"/>
        <v>1787422</v>
      </c>
      <c r="N421" s="52">
        <f t="shared" si="49"/>
        <v>38250.830800000003</v>
      </c>
      <c r="O421" s="52">
        <v>0</v>
      </c>
      <c r="P421" s="32"/>
    </row>
    <row r="422" spans="1:16" s="105" customFormat="1" ht="15" customHeight="1" x14ac:dyDescent="0.25">
      <c r="A422" s="49">
        <v>4707</v>
      </c>
      <c r="B422" s="49">
        <v>45328</v>
      </c>
      <c r="C422" s="123">
        <f t="shared" si="50"/>
        <v>180</v>
      </c>
      <c r="D422" s="49">
        <v>2025</v>
      </c>
      <c r="E422" s="49" t="s">
        <v>12</v>
      </c>
      <c r="F422" s="109" t="s">
        <v>131</v>
      </c>
      <c r="G422" s="49">
        <v>1</v>
      </c>
      <c r="H422" s="49" t="s">
        <v>2</v>
      </c>
      <c r="I422" s="50">
        <v>76</v>
      </c>
      <c r="J422" s="51" t="s">
        <v>0</v>
      </c>
      <c r="K422" s="52">
        <v>3127</v>
      </c>
      <c r="L422" s="52">
        <f t="shared" si="47"/>
        <v>242737.75279999999</v>
      </c>
      <c r="M422" s="52">
        <f t="shared" si="48"/>
        <v>237652</v>
      </c>
      <c r="N422" s="52">
        <f t="shared" si="49"/>
        <v>5085.7528000000002</v>
      </c>
      <c r="O422" s="52">
        <v>0</v>
      </c>
      <c r="P422" s="32"/>
    </row>
    <row r="423" spans="1:16" s="105" customFormat="1" ht="15" customHeight="1" x14ac:dyDescent="0.25">
      <c r="A423" s="49">
        <v>4707</v>
      </c>
      <c r="B423" s="49">
        <v>45329</v>
      </c>
      <c r="C423" s="123">
        <f t="shared" si="50"/>
        <v>180</v>
      </c>
      <c r="D423" s="49">
        <v>2025</v>
      </c>
      <c r="E423" s="49" t="s">
        <v>12</v>
      </c>
      <c r="F423" s="109" t="s">
        <v>131</v>
      </c>
      <c r="G423" s="49">
        <v>1</v>
      </c>
      <c r="H423" s="49" t="s">
        <v>9</v>
      </c>
      <c r="I423" s="50">
        <v>110</v>
      </c>
      <c r="J423" s="51" t="s">
        <v>0</v>
      </c>
      <c r="K423" s="52">
        <v>1773</v>
      </c>
      <c r="L423" s="52">
        <f t="shared" si="47"/>
        <v>199203.64199999999</v>
      </c>
      <c r="M423" s="52">
        <f t="shared" si="48"/>
        <v>195030</v>
      </c>
      <c r="N423" s="52">
        <f t="shared" si="49"/>
        <v>4173.6420000000007</v>
      </c>
      <c r="O423" s="52">
        <v>0</v>
      </c>
      <c r="P423" s="32"/>
    </row>
    <row r="424" spans="1:16" s="105" customFormat="1" ht="15" customHeight="1" x14ac:dyDescent="0.25">
      <c r="A424" s="49">
        <v>4714</v>
      </c>
      <c r="B424" s="49">
        <v>45424</v>
      </c>
      <c r="C424" s="123">
        <f t="shared" si="50"/>
        <v>181</v>
      </c>
      <c r="D424" s="49">
        <v>2025</v>
      </c>
      <c r="E424" s="49" t="s">
        <v>12</v>
      </c>
      <c r="F424" s="109" t="s">
        <v>132</v>
      </c>
      <c r="G424" s="49">
        <v>1</v>
      </c>
      <c r="H424" s="49" t="s">
        <v>9</v>
      </c>
      <c r="I424" s="50">
        <v>138</v>
      </c>
      <c r="J424" s="51" t="s">
        <v>0</v>
      </c>
      <c r="K424" s="52">
        <v>1773</v>
      </c>
      <c r="L424" s="52">
        <f t="shared" si="47"/>
        <v>249910.02360000001</v>
      </c>
      <c r="M424" s="52">
        <f t="shared" si="48"/>
        <v>244674</v>
      </c>
      <c r="N424" s="52">
        <f t="shared" si="49"/>
        <v>5236.0236000000004</v>
      </c>
      <c r="O424" s="52">
        <v>0</v>
      </c>
      <c r="P424" s="32"/>
    </row>
    <row r="425" spans="1:16" ht="15" customHeight="1" x14ac:dyDescent="0.25">
      <c r="A425" s="49"/>
      <c r="B425" s="49"/>
      <c r="C425" s="49"/>
      <c r="D425" s="61" t="s">
        <v>108</v>
      </c>
      <c r="E425" s="49"/>
      <c r="F425" s="109"/>
      <c r="G425" s="49"/>
      <c r="H425" s="49"/>
      <c r="I425" s="60"/>
      <c r="J425" s="51"/>
      <c r="K425" s="58"/>
      <c r="L425" s="58">
        <f>SUM(L53:L424)</f>
        <v>565918272.84865081</v>
      </c>
      <c r="M425" s="58">
        <f>SUM(M53:M424)</f>
        <v>554061359.75</v>
      </c>
      <c r="N425" s="58">
        <f>SUM(N53:N424)</f>
        <v>11856913.098649995</v>
      </c>
      <c r="O425" s="52">
        <v>0</v>
      </c>
    </row>
    <row r="426" spans="1:16" ht="18.75" customHeight="1" x14ac:dyDescent="0.25">
      <c r="A426" s="49"/>
      <c r="B426" s="49"/>
      <c r="C426" s="49"/>
      <c r="D426" s="61"/>
      <c r="E426" s="62" t="s">
        <v>100</v>
      </c>
      <c r="F426" s="109"/>
      <c r="G426" s="49"/>
      <c r="H426" s="49"/>
      <c r="I426" s="60"/>
      <c r="J426" s="51"/>
      <c r="K426" s="50"/>
      <c r="L426" s="58">
        <f>L15+L52+L425</f>
        <v>743105094.65733087</v>
      </c>
      <c r="M426" s="58">
        <f>M15+M52+M425</f>
        <v>725300705.95000005</v>
      </c>
      <c r="N426" s="58">
        <f>N15+N52+N425</f>
        <v>15521435.107329996</v>
      </c>
      <c r="O426" s="58">
        <f>O15+O52+O425</f>
        <v>1457474.4</v>
      </c>
    </row>
    <row r="427" spans="1:16" x14ac:dyDescent="0.25">
      <c r="A427" s="37"/>
      <c r="B427" s="37"/>
      <c r="C427" s="37"/>
      <c r="D427" s="38"/>
      <c r="E427" s="37"/>
      <c r="G427" s="37"/>
      <c r="H427" s="39"/>
      <c r="I427" s="40"/>
      <c r="J427" s="41"/>
      <c r="K427" s="59"/>
      <c r="L427" s="59"/>
      <c r="M427" s="59"/>
      <c r="N427" s="41"/>
      <c r="O427" s="41"/>
    </row>
    <row r="428" spans="1:16" x14ac:dyDescent="0.25">
      <c r="A428" s="37"/>
      <c r="B428" s="37"/>
      <c r="C428" s="37"/>
      <c r="D428" s="38"/>
      <c r="E428" s="37"/>
      <c r="G428" s="37"/>
      <c r="H428" s="39"/>
      <c r="I428" s="40"/>
      <c r="J428" s="41"/>
      <c r="K428" s="59"/>
      <c r="L428" s="59"/>
      <c r="M428" s="59"/>
      <c r="N428" s="37"/>
      <c r="O428" s="37"/>
    </row>
    <row r="429" spans="1:16" x14ac:dyDescent="0.25">
      <c r="A429" s="37"/>
      <c r="B429" s="37"/>
      <c r="C429" s="37"/>
      <c r="D429" s="38"/>
      <c r="E429" s="37"/>
      <c r="G429" s="37"/>
      <c r="H429" s="39"/>
      <c r="I429" s="40"/>
      <c r="J429" s="41"/>
      <c r="K429" s="59"/>
      <c r="L429" s="59"/>
      <c r="M429" s="59"/>
      <c r="N429" s="37"/>
      <c r="O429" s="37"/>
    </row>
    <row r="430" spans="1:16" x14ac:dyDescent="0.25">
      <c r="A430" s="37"/>
      <c r="B430" s="37"/>
      <c r="C430" s="37"/>
      <c r="D430" s="38"/>
      <c r="E430" s="37"/>
      <c r="G430" s="37"/>
      <c r="H430" s="39"/>
      <c r="I430" s="40"/>
      <c r="J430" s="41"/>
      <c r="K430" s="59"/>
      <c r="L430" s="59"/>
      <c r="M430" s="59"/>
      <c r="N430" s="37"/>
      <c r="O430" s="37"/>
    </row>
    <row r="431" spans="1:16" x14ac:dyDescent="0.25">
      <c r="H431" s="33"/>
      <c r="I431" s="34"/>
      <c r="J431" s="35"/>
      <c r="K431" s="36"/>
      <c r="L431" s="36"/>
      <c r="N431" s="32"/>
      <c r="O431" s="32"/>
    </row>
    <row r="432" spans="1:16" x14ac:dyDescent="0.25">
      <c r="H432" s="33"/>
      <c r="I432" s="34"/>
      <c r="J432" s="35"/>
      <c r="K432" s="36"/>
      <c r="L432" s="36"/>
      <c r="N432" s="32"/>
      <c r="O432" s="32"/>
    </row>
    <row r="433" spans="4:15" x14ac:dyDescent="0.25">
      <c r="H433" s="33"/>
      <c r="I433" s="34"/>
      <c r="J433" s="35"/>
      <c r="K433" s="36"/>
      <c r="L433" s="36"/>
      <c r="N433" s="32"/>
      <c r="O433" s="32"/>
    </row>
    <row r="434" spans="4:15" x14ac:dyDescent="0.25">
      <c r="H434" s="33"/>
      <c r="I434" s="34"/>
      <c r="J434" s="35"/>
      <c r="K434" s="36"/>
      <c r="L434" s="36"/>
      <c r="N434" s="32"/>
      <c r="O434" s="32"/>
    </row>
    <row r="435" spans="4:15" x14ac:dyDescent="0.25">
      <c r="D435" s="32"/>
      <c r="H435" s="33"/>
      <c r="I435" s="34"/>
      <c r="J435" s="35"/>
      <c r="K435" s="36"/>
      <c r="L435" s="36"/>
      <c r="N435" s="32"/>
      <c r="O435" s="32"/>
    </row>
    <row r="436" spans="4:15" x14ac:dyDescent="0.25">
      <c r="D436" s="32"/>
      <c r="H436" s="33"/>
      <c r="I436" s="34"/>
      <c r="J436" s="35"/>
      <c r="K436" s="36"/>
      <c r="L436" s="36"/>
      <c r="N436" s="32"/>
      <c r="O436" s="32"/>
    </row>
    <row r="437" spans="4:15" x14ac:dyDescent="0.25">
      <c r="D437" s="32"/>
      <c r="H437" s="33"/>
      <c r="I437" s="34"/>
      <c r="J437" s="35"/>
      <c r="K437" s="36"/>
      <c r="L437" s="36"/>
      <c r="N437" s="32"/>
      <c r="O437" s="32"/>
    </row>
    <row r="438" spans="4:15" x14ac:dyDescent="0.25">
      <c r="D438" s="32"/>
      <c r="H438" s="33"/>
      <c r="I438" s="34"/>
      <c r="J438" s="35"/>
      <c r="K438" s="36"/>
      <c r="L438" s="36"/>
      <c r="N438" s="32"/>
      <c r="O438" s="32"/>
    </row>
    <row r="439" spans="4:15" x14ac:dyDescent="0.25">
      <c r="D439" s="32"/>
      <c r="H439" s="33"/>
      <c r="I439" s="34"/>
      <c r="J439" s="35"/>
      <c r="K439" s="36"/>
      <c r="L439" s="36"/>
      <c r="N439" s="32"/>
      <c r="O439" s="32"/>
    </row>
    <row r="440" spans="4:15" x14ac:dyDescent="0.25">
      <c r="D440" s="32"/>
      <c r="H440" s="33"/>
      <c r="I440" s="34"/>
      <c r="J440" s="35"/>
      <c r="L440" s="36"/>
      <c r="O440" s="32"/>
    </row>
    <row r="441" spans="4:15" x14ac:dyDescent="0.25">
      <c r="D441" s="32"/>
      <c r="H441" s="33"/>
      <c r="I441" s="34"/>
      <c r="J441" s="35"/>
      <c r="L441" s="36"/>
      <c r="O441" s="32"/>
    </row>
    <row r="442" spans="4:15" x14ac:dyDescent="0.25">
      <c r="D442" s="32"/>
      <c r="H442" s="33"/>
      <c r="I442" s="34"/>
      <c r="J442" s="35"/>
      <c r="L442" s="36"/>
      <c r="O442" s="32"/>
    </row>
    <row r="443" spans="4:15" x14ac:dyDescent="0.25">
      <c r="D443" s="32"/>
      <c r="H443" s="33"/>
      <c r="I443" s="34"/>
      <c r="J443" s="35"/>
      <c r="L443" s="36"/>
      <c r="O443" s="32"/>
    </row>
    <row r="444" spans="4:15" x14ac:dyDescent="0.25">
      <c r="D444" s="32"/>
      <c r="H444" s="33"/>
      <c r="I444" s="34"/>
      <c r="J444" s="35"/>
      <c r="L444" s="36"/>
      <c r="O444" s="32"/>
    </row>
    <row r="445" spans="4:15" x14ac:dyDescent="0.25">
      <c r="D445" s="32"/>
      <c r="H445" s="33"/>
      <c r="I445" s="34"/>
      <c r="J445" s="35"/>
      <c r="L445" s="36"/>
      <c r="O445" s="32"/>
    </row>
    <row r="446" spans="4:15" x14ac:dyDescent="0.25">
      <c r="D446" s="32"/>
      <c r="H446" s="33"/>
      <c r="I446" s="34"/>
      <c r="J446" s="35"/>
      <c r="L446" s="36"/>
      <c r="O446" s="32"/>
    </row>
    <row r="447" spans="4:15" x14ac:dyDescent="0.25">
      <c r="D447" s="32"/>
      <c r="H447" s="33"/>
      <c r="I447" s="34"/>
      <c r="J447" s="35"/>
      <c r="L447" s="36"/>
      <c r="O447" s="32"/>
    </row>
    <row r="448" spans="4:15" x14ac:dyDescent="0.25">
      <c r="D448" s="32"/>
      <c r="H448" s="33"/>
      <c r="I448" s="34"/>
      <c r="J448" s="35"/>
      <c r="L448" s="36"/>
      <c r="O448" s="32"/>
    </row>
    <row r="449" spans="4:15" x14ac:dyDescent="0.25">
      <c r="D449" s="32"/>
      <c r="H449" s="33"/>
      <c r="I449" s="34"/>
      <c r="J449" s="35"/>
      <c r="L449" s="36"/>
      <c r="O449" s="32"/>
    </row>
    <row r="450" spans="4:15" x14ac:dyDescent="0.25">
      <c r="D450" s="32"/>
      <c r="H450" s="33"/>
      <c r="I450" s="34"/>
      <c r="J450" s="35"/>
      <c r="L450" s="36"/>
      <c r="O450" s="32"/>
    </row>
    <row r="451" spans="4:15" x14ac:dyDescent="0.25">
      <c r="D451" s="32"/>
      <c r="H451" s="33"/>
      <c r="I451" s="34"/>
      <c r="J451" s="35"/>
      <c r="L451" s="36"/>
      <c r="O451" s="32"/>
    </row>
    <row r="452" spans="4:15" x14ac:dyDescent="0.25">
      <c r="D452" s="32"/>
      <c r="H452" s="33"/>
      <c r="I452" s="34"/>
      <c r="J452" s="35"/>
      <c r="L452" s="36"/>
      <c r="O452" s="32"/>
    </row>
    <row r="453" spans="4:15" x14ac:dyDescent="0.25">
      <c r="D453" s="32"/>
      <c r="H453" s="33"/>
      <c r="I453" s="34"/>
      <c r="J453" s="35"/>
      <c r="L453" s="36"/>
      <c r="O453" s="32"/>
    </row>
    <row r="454" spans="4:15" x14ac:dyDescent="0.25">
      <c r="D454" s="32"/>
      <c r="H454" s="33"/>
      <c r="I454" s="34"/>
      <c r="J454" s="35"/>
      <c r="L454" s="36"/>
      <c r="O454" s="32"/>
    </row>
    <row r="455" spans="4:15" x14ac:dyDescent="0.25">
      <c r="D455" s="32"/>
      <c r="H455" s="33"/>
      <c r="I455" s="34"/>
      <c r="J455" s="35"/>
      <c r="L455" s="36"/>
      <c r="O455" s="32"/>
    </row>
    <row r="456" spans="4:15" x14ac:dyDescent="0.25">
      <c r="D456" s="32"/>
      <c r="H456" s="33"/>
      <c r="I456" s="34"/>
      <c r="J456" s="35"/>
      <c r="L456" s="36"/>
      <c r="O456" s="32"/>
    </row>
    <row r="457" spans="4:15" x14ac:dyDescent="0.25">
      <c r="D457" s="32"/>
      <c r="H457" s="33"/>
      <c r="I457" s="34"/>
      <c r="J457" s="35"/>
      <c r="L457" s="36"/>
      <c r="O457" s="32"/>
    </row>
    <row r="458" spans="4:15" x14ac:dyDescent="0.25">
      <c r="D458" s="32"/>
      <c r="H458" s="33"/>
      <c r="I458" s="34"/>
      <c r="J458" s="35"/>
      <c r="L458" s="36"/>
      <c r="O458" s="32"/>
    </row>
    <row r="459" spans="4:15" x14ac:dyDescent="0.25">
      <c r="D459" s="32"/>
      <c r="H459" s="33"/>
      <c r="I459" s="34"/>
      <c r="J459" s="35"/>
      <c r="L459" s="36"/>
      <c r="O459" s="32"/>
    </row>
    <row r="460" spans="4:15" x14ac:dyDescent="0.25">
      <c r="D460" s="32"/>
      <c r="H460" s="33"/>
      <c r="I460" s="34"/>
      <c r="J460" s="35"/>
      <c r="L460" s="36"/>
      <c r="O460" s="32"/>
    </row>
    <row r="461" spans="4:15" x14ac:dyDescent="0.25">
      <c r="D461" s="32"/>
      <c r="H461" s="33"/>
      <c r="I461" s="34"/>
      <c r="J461" s="35"/>
      <c r="L461" s="36"/>
      <c r="O461" s="32"/>
    </row>
    <row r="462" spans="4:15" x14ac:dyDescent="0.25">
      <c r="D462" s="32"/>
      <c r="H462" s="33"/>
      <c r="I462" s="34"/>
      <c r="J462" s="35"/>
      <c r="L462" s="36"/>
      <c r="O462" s="32"/>
    </row>
    <row r="463" spans="4:15" x14ac:dyDescent="0.25">
      <c r="D463" s="32"/>
      <c r="H463" s="33"/>
      <c r="I463" s="34"/>
      <c r="J463" s="35"/>
      <c r="L463" s="36"/>
      <c r="O463" s="32"/>
    </row>
    <row r="464" spans="4:15" x14ac:dyDescent="0.25">
      <c r="D464" s="32"/>
      <c r="H464" s="33"/>
      <c r="I464" s="34"/>
      <c r="J464" s="35"/>
      <c r="L464" s="36"/>
      <c r="O464" s="32"/>
    </row>
    <row r="465" spans="4:15" x14ac:dyDescent="0.25">
      <c r="D465" s="32"/>
      <c r="H465" s="33"/>
      <c r="I465" s="34"/>
      <c r="J465" s="35"/>
      <c r="L465" s="36"/>
      <c r="O465" s="32"/>
    </row>
    <row r="466" spans="4:15" x14ac:dyDescent="0.25">
      <c r="D466" s="32"/>
      <c r="H466" s="33"/>
      <c r="I466" s="34"/>
      <c r="J466" s="35"/>
      <c r="L466" s="36"/>
      <c r="O466" s="32"/>
    </row>
    <row r="467" spans="4:15" x14ac:dyDescent="0.25">
      <c r="D467" s="32"/>
      <c r="H467" s="33"/>
      <c r="I467" s="34"/>
      <c r="J467" s="35"/>
      <c r="L467" s="36"/>
      <c r="O467" s="32"/>
    </row>
    <row r="468" spans="4:15" x14ac:dyDescent="0.25">
      <c r="D468" s="32"/>
      <c r="H468" s="33"/>
      <c r="I468" s="34"/>
      <c r="J468" s="35"/>
      <c r="L468" s="36"/>
      <c r="O468" s="32"/>
    </row>
    <row r="469" spans="4:15" x14ac:dyDescent="0.25">
      <c r="D469" s="32"/>
      <c r="H469" s="33"/>
      <c r="I469" s="34"/>
      <c r="J469" s="35"/>
      <c r="L469" s="36"/>
      <c r="O469" s="32"/>
    </row>
    <row r="470" spans="4:15" x14ac:dyDescent="0.25">
      <c r="D470" s="32"/>
      <c r="H470" s="33"/>
      <c r="I470" s="34"/>
      <c r="J470" s="35"/>
      <c r="L470" s="36"/>
      <c r="O470" s="32"/>
    </row>
    <row r="471" spans="4:15" x14ac:dyDescent="0.25">
      <c r="D471" s="32"/>
      <c r="H471" s="33"/>
      <c r="I471" s="34"/>
      <c r="J471" s="35"/>
      <c r="L471" s="36"/>
      <c r="O471" s="32"/>
    </row>
    <row r="472" spans="4:15" x14ac:dyDescent="0.25">
      <c r="D472" s="32"/>
      <c r="H472" s="33"/>
      <c r="I472" s="34"/>
      <c r="J472" s="35"/>
      <c r="L472" s="36"/>
      <c r="O472" s="32"/>
    </row>
    <row r="473" spans="4:15" x14ac:dyDescent="0.25">
      <c r="D473" s="32"/>
      <c r="H473" s="33"/>
      <c r="I473" s="34"/>
      <c r="J473" s="35"/>
      <c r="L473" s="36"/>
      <c r="O473" s="32"/>
    </row>
    <row r="474" spans="4:15" x14ac:dyDescent="0.25">
      <c r="D474" s="32"/>
      <c r="H474" s="33"/>
      <c r="I474" s="34"/>
      <c r="J474" s="35"/>
      <c r="L474" s="36"/>
      <c r="O474" s="32"/>
    </row>
    <row r="475" spans="4:15" x14ac:dyDescent="0.25">
      <c r="D475" s="32"/>
      <c r="H475" s="33"/>
      <c r="I475" s="34"/>
      <c r="J475" s="35"/>
      <c r="L475" s="36"/>
      <c r="O475" s="32"/>
    </row>
    <row r="476" spans="4:15" x14ac:dyDescent="0.25">
      <c r="D476" s="32"/>
      <c r="H476" s="33"/>
      <c r="I476" s="34"/>
      <c r="J476" s="35"/>
      <c r="L476" s="36"/>
      <c r="O476" s="32"/>
    </row>
    <row r="477" spans="4:15" x14ac:dyDescent="0.25">
      <c r="D477" s="32"/>
      <c r="H477" s="33"/>
      <c r="I477" s="34"/>
      <c r="J477" s="35"/>
      <c r="L477" s="36"/>
      <c r="O477" s="32"/>
    </row>
    <row r="478" spans="4:15" x14ac:dyDescent="0.25">
      <c r="D478" s="32"/>
      <c r="H478" s="33"/>
      <c r="I478" s="34"/>
      <c r="J478" s="35"/>
      <c r="L478" s="36"/>
      <c r="O478" s="32"/>
    </row>
    <row r="479" spans="4:15" x14ac:dyDescent="0.25">
      <c r="D479" s="32"/>
      <c r="H479" s="33"/>
      <c r="I479" s="34"/>
      <c r="J479" s="35"/>
      <c r="L479" s="36"/>
      <c r="O479" s="32"/>
    </row>
    <row r="480" spans="4:15" x14ac:dyDescent="0.25">
      <c r="D480" s="32"/>
      <c r="H480" s="33"/>
      <c r="I480" s="34"/>
      <c r="J480" s="35"/>
      <c r="L480" s="36"/>
      <c r="O480" s="32"/>
    </row>
    <row r="481" spans="4:15" x14ac:dyDescent="0.25">
      <c r="D481" s="32"/>
      <c r="H481" s="33"/>
      <c r="I481" s="34"/>
      <c r="J481" s="35"/>
      <c r="L481" s="36"/>
      <c r="O481" s="32"/>
    </row>
    <row r="482" spans="4:15" x14ac:dyDescent="0.25">
      <c r="D482" s="32"/>
      <c r="H482" s="33"/>
      <c r="I482" s="34"/>
      <c r="J482" s="35"/>
      <c r="L482" s="36"/>
      <c r="O482" s="32"/>
    </row>
    <row r="483" spans="4:15" x14ac:dyDescent="0.25">
      <c r="D483" s="32"/>
      <c r="H483" s="33"/>
      <c r="I483" s="34"/>
      <c r="J483" s="35"/>
      <c r="L483" s="36"/>
      <c r="O483" s="32"/>
    </row>
    <row r="484" spans="4:15" x14ac:dyDescent="0.25">
      <c r="D484" s="32"/>
      <c r="H484" s="33"/>
      <c r="I484" s="34"/>
      <c r="J484" s="35"/>
      <c r="L484" s="36"/>
      <c r="O484" s="32"/>
    </row>
    <row r="485" spans="4:15" x14ac:dyDescent="0.25">
      <c r="D485" s="32"/>
      <c r="H485" s="33"/>
      <c r="I485" s="34"/>
      <c r="J485" s="35"/>
      <c r="L485" s="36"/>
      <c r="O485" s="32"/>
    </row>
    <row r="486" spans="4:15" x14ac:dyDescent="0.25">
      <c r="D486" s="32"/>
      <c r="H486" s="33"/>
      <c r="I486" s="34"/>
      <c r="J486" s="35"/>
      <c r="L486" s="36"/>
      <c r="O486" s="32"/>
    </row>
    <row r="487" spans="4:15" x14ac:dyDescent="0.25">
      <c r="D487" s="32"/>
      <c r="H487" s="33"/>
      <c r="I487" s="34"/>
      <c r="J487" s="35"/>
      <c r="L487" s="36"/>
      <c r="O487" s="32"/>
    </row>
    <row r="488" spans="4:15" x14ac:dyDescent="0.25">
      <c r="D488" s="32"/>
      <c r="H488" s="33"/>
      <c r="I488" s="34"/>
      <c r="J488" s="35"/>
      <c r="L488" s="36"/>
      <c r="O488" s="32"/>
    </row>
    <row r="489" spans="4:15" x14ac:dyDescent="0.25">
      <c r="D489" s="32"/>
      <c r="H489" s="33"/>
      <c r="I489" s="34"/>
      <c r="J489" s="35"/>
      <c r="L489" s="36"/>
      <c r="O489" s="32"/>
    </row>
    <row r="490" spans="4:15" x14ac:dyDescent="0.25">
      <c r="D490" s="32"/>
      <c r="H490" s="33"/>
      <c r="I490" s="34"/>
      <c r="J490" s="35"/>
      <c r="L490" s="36"/>
      <c r="O490" s="32"/>
    </row>
    <row r="491" spans="4:15" x14ac:dyDescent="0.25">
      <c r="D491" s="32"/>
      <c r="H491" s="33"/>
      <c r="I491" s="34"/>
      <c r="J491" s="35"/>
      <c r="L491" s="36"/>
      <c r="O491" s="32"/>
    </row>
    <row r="492" spans="4:15" x14ac:dyDescent="0.25">
      <c r="D492" s="32"/>
      <c r="H492" s="33"/>
      <c r="I492" s="34"/>
      <c r="J492" s="35"/>
      <c r="L492" s="36"/>
      <c r="O492" s="32"/>
    </row>
    <row r="493" spans="4:15" x14ac:dyDescent="0.25">
      <c r="D493" s="32"/>
      <c r="H493" s="33"/>
      <c r="I493" s="34"/>
      <c r="J493" s="35"/>
      <c r="L493" s="36"/>
      <c r="O493" s="32"/>
    </row>
    <row r="494" spans="4:15" x14ac:dyDescent="0.25">
      <c r="D494" s="32"/>
      <c r="H494" s="33"/>
      <c r="I494" s="34"/>
      <c r="J494" s="35"/>
      <c r="L494" s="36"/>
      <c r="O494" s="32"/>
    </row>
    <row r="495" spans="4:15" x14ac:dyDescent="0.25">
      <c r="D495" s="32"/>
      <c r="H495" s="33"/>
      <c r="I495" s="34"/>
      <c r="J495" s="35"/>
      <c r="L495" s="36"/>
      <c r="O495" s="32"/>
    </row>
    <row r="496" spans="4:15" x14ac:dyDescent="0.25">
      <c r="D496" s="32"/>
      <c r="H496" s="33"/>
      <c r="I496" s="34"/>
      <c r="J496" s="35"/>
      <c r="L496" s="36"/>
      <c r="O496" s="32"/>
    </row>
    <row r="497" spans="4:15" x14ac:dyDescent="0.25">
      <c r="D497" s="32"/>
      <c r="H497" s="33"/>
      <c r="I497" s="34"/>
      <c r="J497" s="35"/>
      <c r="L497" s="36"/>
      <c r="O497" s="32"/>
    </row>
    <row r="498" spans="4:15" x14ac:dyDescent="0.25">
      <c r="D498" s="32"/>
      <c r="H498" s="33"/>
      <c r="I498" s="34"/>
      <c r="J498" s="35"/>
      <c r="L498" s="36"/>
      <c r="O498" s="32"/>
    </row>
    <row r="499" spans="4:15" x14ac:dyDescent="0.25">
      <c r="D499" s="32"/>
      <c r="H499" s="33"/>
      <c r="I499" s="34"/>
      <c r="J499" s="35"/>
      <c r="L499" s="36"/>
      <c r="O499" s="32"/>
    </row>
    <row r="500" spans="4:15" x14ac:dyDescent="0.25">
      <c r="D500" s="32"/>
      <c r="H500" s="33"/>
      <c r="I500" s="34"/>
      <c r="J500" s="35"/>
      <c r="L500" s="36"/>
      <c r="O500" s="32"/>
    </row>
    <row r="501" spans="4:15" x14ac:dyDescent="0.25">
      <c r="D501" s="32"/>
      <c r="H501" s="33"/>
      <c r="I501" s="34"/>
      <c r="J501" s="35"/>
      <c r="L501" s="36"/>
      <c r="O501" s="32"/>
    </row>
  </sheetData>
  <autoFilter ref="A5:O426"/>
  <sortState ref="A16:O292">
    <sortCondition ref="F16:F292"/>
  </sortState>
  <mergeCells count="2">
    <mergeCell ref="A3:O3"/>
    <mergeCell ref="M4:O4"/>
  </mergeCells>
  <conditionalFormatting sqref="F16">
    <cfRule type="duplicateValues" dxfId="8" priority="920"/>
  </conditionalFormatting>
  <conditionalFormatting sqref="F18">
    <cfRule type="duplicateValues" dxfId="7" priority="11"/>
  </conditionalFormatting>
  <conditionalFormatting sqref="F17">
    <cfRule type="duplicateValues" dxfId="6" priority="10"/>
  </conditionalFormatting>
  <conditionalFormatting sqref="F106">
    <cfRule type="duplicateValues" dxfId="5" priority="9"/>
  </conditionalFormatting>
  <conditionalFormatting sqref="F107">
    <cfRule type="duplicateValues" dxfId="4" priority="8"/>
  </conditionalFormatting>
  <conditionalFormatting sqref="F119">
    <cfRule type="duplicateValues" dxfId="3" priority="7"/>
  </conditionalFormatting>
  <conditionalFormatting sqref="F32">
    <cfRule type="duplicateValues" dxfId="2" priority="6"/>
  </conditionalFormatting>
  <conditionalFormatting sqref="F291">
    <cfRule type="duplicateValues" dxfId="1" priority="2"/>
  </conditionalFormatting>
  <conditionalFormatting sqref="F51">
    <cfRule type="duplicateValues" dxfId="0" priority="1"/>
  </conditionalFormatting>
  <pageMargins left="0.7" right="0.7" top="0.75" bottom="0.75" header="0.3" footer="0.3"/>
  <pageSetup paperSize="9" scale="4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70" zoomScaleNormal="70" workbookViewId="0">
      <selection activeCell="A10" sqref="A10:N24"/>
    </sheetView>
  </sheetViews>
  <sheetFormatPr defaultRowHeight="15" x14ac:dyDescent="0.25"/>
  <cols>
    <col min="1" max="2" width="9.140625" style="3" customWidth="1"/>
    <col min="3" max="3" width="45.42578125" style="3" customWidth="1"/>
    <col min="4" max="4" width="19" style="3" customWidth="1"/>
    <col min="5" max="5" width="11" style="3" customWidth="1"/>
    <col min="6" max="6" width="11.28515625" style="3" customWidth="1"/>
    <col min="7" max="7" width="11" style="3" customWidth="1"/>
    <col min="8" max="8" width="20.140625" style="3" bestFit="1" customWidth="1"/>
    <col min="9" max="9" width="12.7109375" style="3" customWidth="1"/>
    <col min="10" max="10" width="11" style="3" customWidth="1"/>
    <col min="11" max="11" width="10.85546875" style="3" customWidth="1"/>
    <col min="12" max="12" width="11" style="3" customWidth="1"/>
    <col min="13" max="13" width="19.28515625" style="3" customWidth="1"/>
    <col min="14" max="14" width="22.7109375" style="3" customWidth="1"/>
  </cols>
  <sheetData>
    <row r="1" spans="1:14" x14ac:dyDescent="0.25">
      <c r="A1" s="4"/>
      <c r="B1" s="5"/>
      <c r="C1" s="6"/>
      <c r="D1" s="7"/>
      <c r="E1" s="8"/>
      <c r="F1" s="8"/>
      <c r="G1" s="8"/>
      <c r="H1" s="8"/>
      <c r="I1" s="1"/>
      <c r="J1" s="6"/>
      <c r="K1" s="6"/>
      <c r="L1" s="6"/>
      <c r="M1" s="6"/>
      <c r="N1" s="2"/>
    </row>
    <row r="2" spans="1:14" x14ac:dyDescent="0.25">
      <c r="A2" s="4"/>
      <c r="B2" s="5"/>
      <c r="C2" s="6"/>
      <c r="D2" s="7"/>
      <c r="E2" s="8"/>
      <c r="F2" s="8"/>
      <c r="G2" s="8"/>
      <c r="H2" s="8"/>
      <c r="I2" s="1"/>
      <c r="J2" s="6"/>
      <c r="K2" s="6"/>
      <c r="L2" s="6"/>
      <c r="M2" s="6"/>
      <c r="N2" s="2"/>
    </row>
    <row r="3" spans="1:14" x14ac:dyDescent="0.25">
      <c r="A3" s="4"/>
      <c r="B3" s="5"/>
      <c r="C3" s="6"/>
      <c r="D3" s="7"/>
      <c r="E3" s="8"/>
      <c r="F3" s="8"/>
      <c r="G3" s="8"/>
      <c r="H3" s="8"/>
      <c r="I3" s="1"/>
      <c r="J3" s="6"/>
      <c r="K3" s="6"/>
      <c r="L3" s="6"/>
      <c r="M3" s="6"/>
      <c r="N3" s="2"/>
    </row>
    <row r="4" spans="1:14" x14ac:dyDescent="0.25">
      <c r="A4" s="4"/>
      <c r="B4" s="5"/>
      <c r="C4" s="6"/>
      <c r="D4" s="7"/>
      <c r="E4" s="8"/>
      <c r="F4" s="8"/>
      <c r="G4" s="8"/>
      <c r="H4" s="8"/>
      <c r="I4" s="1"/>
      <c r="J4" s="6"/>
      <c r="K4" s="6"/>
      <c r="L4" s="6"/>
      <c r="M4" s="6"/>
      <c r="N4" s="2"/>
    </row>
    <row r="5" spans="1:14" x14ac:dyDescent="0.25">
      <c r="A5" s="4"/>
      <c r="B5" s="5"/>
      <c r="C5" s="6"/>
      <c r="D5" s="7"/>
      <c r="E5" s="8"/>
      <c r="F5" s="8"/>
      <c r="G5" s="8"/>
      <c r="H5" s="8"/>
      <c r="I5" s="1"/>
      <c r="J5" s="6"/>
      <c r="K5" s="6"/>
      <c r="L5" s="6"/>
      <c r="M5" s="6"/>
      <c r="N5" s="2"/>
    </row>
    <row r="6" spans="1:14" x14ac:dyDescent="0.25">
      <c r="A6" s="4"/>
      <c r="B6" s="5"/>
      <c r="C6" s="6"/>
      <c r="D6" s="7"/>
      <c r="E6" s="8"/>
      <c r="F6" s="8"/>
      <c r="G6" s="8"/>
      <c r="H6" s="8"/>
      <c r="I6" s="1"/>
      <c r="J6" s="6"/>
      <c r="K6" s="6"/>
      <c r="L6" s="6"/>
      <c r="M6" s="6"/>
      <c r="N6" s="2"/>
    </row>
    <row r="7" spans="1:14" x14ac:dyDescent="0.25">
      <c r="A7" s="4"/>
      <c r="B7" s="5"/>
      <c r="C7" s="6"/>
      <c r="D7" s="7"/>
      <c r="E7" s="8"/>
      <c r="F7" s="8"/>
      <c r="G7" s="8"/>
      <c r="H7" s="8"/>
      <c r="I7" s="1"/>
      <c r="J7" s="6"/>
      <c r="K7" s="6"/>
      <c r="L7" s="6"/>
      <c r="M7" s="6"/>
      <c r="N7" s="2"/>
    </row>
    <row r="8" spans="1:14" x14ac:dyDescent="0.25">
      <c r="A8" s="4"/>
      <c r="B8" s="5"/>
      <c r="C8" s="6"/>
      <c r="D8" s="7"/>
      <c r="E8" s="8"/>
      <c r="F8" s="8"/>
      <c r="G8" s="8"/>
      <c r="H8" s="8"/>
      <c r="I8" s="1"/>
      <c r="J8" s="6"/>
      <c r="K8" s="6"/>
      <c r="L8" s="6"/>
      <c r="M8" s="6"/>
      <c r="N8" s="2"/>
    </row>
    <row r="9" spans="1:14" x14ac:dyDescent="0.25">
      <c r="A9" s="4"/>
      <c r="B9" s="5"/>
      <c r="C9" s="6"/>
      <c r="D9" s="7"/>
      <c r="E9" s="8"/>
      <c r="F9" s="8"/>
      <c r="G9" s="8"/>
      <c r="H9" s="8"/>
      <c r="I9" s="1"/>
      <c r="J9" s="6"/>
      <c r="K9" s="6"/>
      <c r="L9" s="6"/>
      <c r="M9" s="6"/>
      <c r="N9" s="2"/>
    </row>
    <row r="10" spans="1:14" ht="23.25" x14ac:dyDescent="0.35">
      <c r="A10" s="151" t="s">
        <v>71</v>
      </c>
      <c r="B10" s="152"/>
      <c r="C10" s="152"/>
      <c r="D10" s="152"/>
      <c r="E10" s="153"/>
      <c r="F10" s="153"/>
      <c r="G10" s="153"/>
      <c r="H10" s="153"/>
      <c r="I10" s="153"/>
      <c r="J10" s="152"/>
      <c r="K10" s="152"/>
      <c r="L10" s="152"/>
      <c r="M10" s="152"/>
      <c r="N10" s="152"/>
    </row>
    <row r="11" spans="1:14" ht="23.25" x14ac:dyDescent="0.25">
      <c r="A11" s="154" t="s">
        <v>72</v>
      </c>
      <c r="B11" s="155"/>
      <c r="C11" s="155"/>
      <c r="D11" s="155"/>
      <c r="E11" s="156"/>
      <c r="F11" s="156"/>
      <c r="G11" s="156"/>
      <c r="H11" s="156"/>
      <c r="I11" s="156"/>
      <c r="J11" s="155"/>
      <c r="K11" s="155"/>
      <c r="L11" s="155"/>
      <c r="M11" s="155"/>
      <c r="N11" s="155"/>
    </row>
    <row r="12" spans="1:14" ht="15" customHeight="1" x14ac:dyDescent="0.25">
      <c r="A12" s="157" t="s">
        <v>73</v>
      </c>
      <c r="B12" s="157" t="s">
        <v>74</v>
      </c>
      <c r="C12" s="159" t="s">
        <v>52</v>
      </c>
      <c r="D12" s="161" t="s">
        <v>75</v>
      </c>
      <c r="E12" s="163" t="s">
        <v>76</v>
      </c>
      <c r="F12" s="163"/>
      <c r="G12" s="163"/>
      <c r="H12" s="163"/>
      <c r="I12" s="163"/>
      <c r="J12" s="165" t="s">
        <v>77</v>
      </c>
      <c r="K12" s="165"/>
      <c r="L12" s="165"/>
      <c r="M12" s="165"/>
      <c r="N12" s="165"/>
    </row>
    <row r="13" spans="1:14" x14ac:dyDescent="0.25">
      <c r="A13" s="157"/>
      <c r="B13" s="157"/>
      <c r="C13" s="159"/>
      <c r="D13" s="162"/>
      <c r="E13" s="164"/>
      <c r="F13" s="164"/>
      <c r="G13" s="164"/>
      <c r="H13" s="164"/>
      <c r="I13" s="164"/>
      <c r="J13" s="166"/>
      <c r="K13" s="166"/>
      <c r="L13" s="166"/>
      <c r="M13" s="166"/>
      <c r="N13" s="166"/>
    </row>
    <row r="14" spans="1:14" x14ac:dyDescent="0.25">
      <c r="A14" s="157"/>
      <c r="B14" s="157"/>
      <c r="C14" s="159"/>
      <c r="D14" s="162"/>
      <c r="E14" s="13" t="s">
        <v>78</v>
      </c>
      <c r="F14" s="13" t="s">
        <v>79</v>
      </c>
      <c r="G14" s="13" t="s">
        <v>80</v>
      </c>
      <c r="H14" s="13" t="s">
        <v>81</v>
      </c>
      <c r="I14" s="13" t="s">
        <v>105</v>
      </c>
      <c r="J14" s="14" t="s">
        <v>78</v>
      </c>
      <c r="K14" s="14" t="s">
        <v>79</v>
      </c>
      <c r="L14" s="14" t="s">
        <v>80</v>
      </c>
      <c r="M14" s="14" t="s">
        <v>81</v>
      </c>
      <c r="N14" s="14" t="s">
        <v>105</v>
      </c>
    </row>
    <row r="15" spans="1:14" x14ac:dyDescent="0.25">
      <c r="A15" s="158"/>
      <c r="B15" s="158"/>
      <c r="C15" s="160"/>
      <c r="D15" s="15" t="s">
        <v>82</v>
      </c>
      <c r="E15" s="13" t="s">
        <v>85</v>
      </c>
      <c r="F15" s="13" t="s">
        <v>85</v>
      </c>
      <c r="G15" s="13" t="s">
        <v>85</v>
      </c>
      <c r="H15" s="13" t="s">
        <v>85</v>
      </c>
      <c r="I15" s="13" t="s">
        <v>85</v>
      </c>
      <c r="J15" s="14" t="s">
        <v>83</v>
      </c>
      <c r="K15" s="14" t="s">
        <v>83</v>
      </c>
      <c r="L15" s="14" t="s">
        <v>83</v>
      </c>
      <c r="M15" s="14" t="s">
        <v>83</v>
      </c>
      <c r="N15" s="14" t="s">
        <v>83</v>
      </c>
    </row>
    <row r="16" spans="1:14" x14ac:dyDescent="0.2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  <c r="L16" s="16">
        <v>12</v>
      </c>
      <c r="M16" s="16">
        <v>13</v>
      </c>
      <c r="N16" s="16">
        <v>14</v>
      </c>
    </row>
    <row r="17" spans="1:14" x14ac:dyDescent="0.25">
      <c r="A17" s="17">
        <v>1</v>
      </c>
      <c r="B17" s="18">
        <v>2023</v>
      </c>
      <c r="C17" s="19" t="s">
        <v>12</v>
      </c>
      <c r="D17" s="20">
        <f>'Таблица 1'!L23</f>
        <v>32188.699999999997</v>
      </c>
      <c r="E17" s="21">
        <v>0</v>
      </c>
      <c r="F17" s="21">
        <v>0</v>
      </c>
      <c r="G17" s="21">
        <v>0</v>
      </c>
      <c r="H17" s="21">
        <v>8</v>
      </c>
      <c r="I17" s="21">
        <f>H17</f>
        <v>8</v>
      </c>
      <c r="J17" s="22">
        <v>0</v>
      </c>
      <c r="K17" s="22">
        <v>0</v>
      </c>
      <c r="L17" s="22">
        <v>0</v>
      </c>
      <c r="M17" s="22">
        <f>'Таблица 2'!L15</f>
        <v>42550950.035600007</v>
      </c>
      <c r="N17" s="22">
        <f>M17</f>
        <v>42550950.035600007</v>
      </c>
    </row>
    <row r="18" spans="1:14" x14ac:dyDescent="0.25">
      <c r="A18" s="17">
        <v>2</v>
      </c>
      <c r="B18" s="18">
        <v>2024</v>
      </c>
      <c r="C18" s="19" t="s">
        <v>84</v>
      </c>
      <c r="D18" s="20">
        <f>'Таблица 1'!L49</f>
        <v>359499.58000000013</v>
      </c>
      <c r="E18" s="21">
        <v>0</v>
      </c>
      <c r="F18" s="21">
        <v>0</v>
      </c>
      <c r="G18" s="21">
        <v>0</v>
      </c>
      <c r="H18" s="21">
        <v>25</v>
      </c>
      <c r="I18" s="21">
        <f>H18</f>
        <v>25</v>
      </c>
      <c r="J18" s="22">
        <v>0</v>
      </c>
      <c r="K18" s="22">
        <v>0</v>
      </c>
      <c r="L18" s="22">
        <v>0</v>
      </c>
      <c r="M18" s="22">
        <f>'Таблица 2'!L52</f>
        <v>134635871.77308005</v>
      </c>
      <c r="N18" s="22">
        <f t="shared" ref="N18:N19" si="0">M18</f>
        <v>134635871.77308005</v>
      </c>
    </row>
    <row r="19" spans="1:14" x14ac:dyDescent="0.25">
      <c r="A19" s="18">
        <v>3</v>
      </c>
      <c r="B19" s="18">
        <v>2025</v>
      </c>
      <c r="C19" s="23" t="s">
        <v>12</v>
      </c>
      <c r="D19" s="20">
        <f>'Таблица 1'!L198</f>
        <v>359499.58000000013</v>
      </c>
      <c r="E19" s="21">
        <v>0</v>
      </c>
      <c r="F19" s="21">
        <v>0</v>
      </c>
      <c r="G19" s="21">
        <v>0</v>
      </c>
      <c r="H19" s="21">
        <v>148</v>
      </c>
      <c r="I19" s="21">
        <f>H19</f>
        <v>148</v>
      </c>
      <c r="J19" s="22">
        <v>0</v>
      </c>
      <c r="K19" s="22">
        <v>0</v>
      </c>
      <c r="L19" s="22">
        <v>0</v>
      </c>
      <c r="M19" s="22">
        <f>'Таблица 2'!L425</f>
        <v>565918272.84865081</v>
      </c>
      <c r="N19" s="22">
        <f t="shared" si="0"/>
        <v>565918272.84865081</v>
      </c>
    </row>
    <row r="20" spans="1:14" x14ac:dyDescent="0.25">
      <c r="A20" s="24"/>
      <c r="B20" s="25"/>
      <c r="C20" s="26" t="s">
        <v>100</v>
      </c>
      <c r="D20" s="27">
        <f>D19+D18+D17</f>
        <v>751187.86000000022</v>
      </c>
      <c r="E20" s="27">
        <f t="shared" ref="E20:N20" si="1">E19+E18+E17</f>
        <v>0</v>
      </c>
      <c r="F20" s="27">
        <f t="shared" si="1"/>
        <v>0</v>
      </c>
      <c r="G20" s="27">
        <f t="shared" si="1"/>
        <v>0</v>
      </c>
      <c r="H20" s="25">
        <v>181</v>
      </c>
      <c r="I20" s="21">
        <f>H20</f>
        <v>181</v>
      </c>
      <c r="J20" s="27">
        <f t="shared" si="1"/>
        <v>0</v>
      </c>
      <c r="K20" s="27">
        <f t="shared" si="1"/>
        <v>0</v>
      </c>
      <c r="L20" s="27">
        <f t="shared" si="1"/>
        <v>0</v>
      </c>
      <c r="M20" s="27">
        <f t="shared" si="1"/>
        <v>743105094.65733075</v>
      </c>
      <c r="N20" s="27">
        <f t="shared" si="1"/>
        <v>743105094.65733075</v>
      </c>
    </row>
    <row r="21" spans="1:14" ht="93" customHeight="1" x14ac:dyDescent="0.25">
      <c r="A21" s="6"/>
      <c r="B21" s="28"/>
      <c r="C21" s="11"/>
      <c r="D21" s="10"/>
      <c r="E21" s="5"/>
      <c r="F21" s="5"/>
      <c r="G21" s="5"/>
      <c r="H21" s="5"/>
      <c r="I21" s="5"/>
      <c r="J21" s="6"/>
      <c r="K21" s="6"/>
      <c r="L21" s="6"/>
      <c r="M21" s="6"/>
      <c r="N21" s="6"/>
    </row>
    <row r="22" spans="1:14" ht="18.75" x14ac:dyDescent="0.25">
      <c r="A22" s="167" t="s">
        <v>255</v>
      </c>
      <c r="B22" s="168"/>
      <c r="C22" s="168"/>
      <c r="D22" s="168"/>
      <c r="E22" s="168"/>
      <c r="F22" s="5"/>
      <c r="G22" s="5"/>
      <c r="H22" s="5"/>
      <c r="I22" s="5"/>
      <c r="J22" s="6"/>
      <c r="K22" s="6"/>
      <c r="L22" s="6"/>
      <c r="M22" s="6"/>
      <c r="N22" s="6"/>
    </row>
    <row r="23" spans="1:14" ht="18.75" x14ac:dyDescent="0.3">
      <c r="A23" s="169" t="s">
        <v>257</v>
      </c>
      <c r="B23" s="169"/>
      <c r="C23" s="169"/>
      <c r="D23" s="169"/>
      <c r="E23" s="5"/>
      <c r="F23" s="5"/>
      <c r="G23" s="5"/>
      <c r="H23" s="5"/>
      <c r="I23" s="5"/>
      <c r="J23" s="6"/>
      <c r="K23" s="6"/>
      <c r="L23" s="6"/>
      <c r="M23" s="6"/>
      <c r="N23" s="6"/>
    </row>
    <row r="24" spans="1:14" ht="18.75" x14ac:dyDescent="0.3">
      <c r="A24" s="169" t="s">
        <v>256</v>
      </c>
      <c r="B24" s="169"/>
      <c r="C24" s="169"/>
      <c r="D24" s="169"/>
      <c r="E24" s="5"/>
      <c r="F24" s="5"/>
      <c r="G24" s="5"/>
      <c r="H24" s="5"/>
      <c r="I24" s="5"/>
      <c r="J24" s="6"/>
      <c r="K24" s="6"/>
      <c r="L24" s="6"/>
      <c r="M24" s="170" t="s">
        <v>258</v>
      </c>
      <c r="N24" s="152"/>
    </row>
    <row r="28" spans="1:14" x14ac:dyDescent="0.25">
      <c r="A28" s="6"/>
      <c r="B28" s="9"/>
      <c r="C28" s="11"/>
      <c r="D28" s="10"/>
      <c r="E28" s="5"/>
      <c r="F28" s="5"/>
      <c r="G28" s="5"/>
      <c r="H28" s="5"/>
      <c r="I28" s="5"/>
      <c r="J28" s="6"/>
      <c r="K28" s="6"/>
      <c r="L28" s="6"/>
      <c r="M28" s="6"/>
      <c r="N28" s="6"/>
    </row>
    <row r="29" spans="1:14" x14ac:dyDescent="0.25">
      <c r="A29" s="6"/>
      <c r="B29" s="9"/>
      <c r="C29" s="11"/>
      <c r="D29" s="10"/>
      <c r="E29" s="5"/>
      <c r="F29" s="5"/>
      <c r="G29" s="5"/>
      <c r="H29" s="5"/>
      <c r="I29" s="5"/>
      <c r="J29" s="6"/>
      <c r="K29" s="6"/>
      <c r="L29" s="6"/>
      <c r="M29" s="6"/>
      <c r="N29" s="6"/>
    </row>
    <row r="30" spans="1:14" x14ac:dyDescent="0.25">
      <c r="A30" s="6"/>
      <c r="B30" s="9"/>
      <c r="C30" s="11"/>
      <c r="D30" s="10"/>
      <c r="E30" s="5"/>
      <c r="F30" s="5"/>
      <c r="G30" s="5"/>
      <c r="H30" s="5"/>
      <c r="I30" s="5"/>
      <c r="J30" s="6"/>
      <c r="K30" s="6"/>
      <c r="L30" s="6"/>
      <c r="M30" s="6"/>
      <c r="N30" s="6"/>
    </row>
    <row r="31" spans="1:14" x14ac:dyDescent="0.25">
      <c r="A31" s="6"/>
      <c r="B31" s="9"/>
      <c r="C31" s="11"/>
      <c r="D31" s="10"/>
      <c r="E31" s="5"/>
      <c r="F31" s="5"/>
      <c r="G31" s="5"/>
      <c r="H31" s="5"/>
      <c r="I31" s="5"/>
      <c r="J31" s="6"/>
      <c r="K31" s="6"/>
      <c r="L31" s="6"/>
      <c r="M31" s="6"/>
      <c r="N31" s="6"/>
    </row>
    <row r="32" spans="1:14" x14ac:dyDescent="0.25">
      <c r="A32" s="6"/>
      <c r="B32" s="9"/>
      <c r="C32" s="11"/>
      <c r="D32" s="10"/>
      <c r="E32" s="5"/>
      <c r="F32" s="5"/>
      <c r="G32" s="5"/>
      <c r="H32" s="5"/>
      <c r="I32" s="5"/>
      <c r="J32" s="6"/>
      <c r="K32" s="6"/>
      <c r="L32" s="6"/>
      <c r="M32" s="6"/>
      <c r="N32" s="6"/>
    </row>
    <row r="33" spans="1:14" x14ac:dyDescent="0.25">
      <c r="A33" s="6"/>
      <c r="B33" s="9"/>
      <c r="C33" s="11"/>
      <c r="D33" s="10"/>
      <c r="E33" s="5"/>
      <c r="F33" s="5"/>
      <c r="G33" s="5"/>
      <c r="H33" s="5"/>
      <c r="I33" s="5"/>
      <c r="J33" s="6"/>
      <c r="K33" s="6"/>
      <c r="L33" s="6"/>
      <c r="M33" s="6"/>
      <c r="N33" s="6"/>
    </row>
    <row r="34" spans="1:14" x14ac:dyDescent="0.25">
      <c r="A34" s="6"/>
      <c r="B34" s="9"/>
      <c r="C34" s="11"/>
      <c r="D34" s="10"/>
      <c r="E34" s="5"/>
      <c r="F34" s="5"/>
      <c r="G34" s="5"/>
      <c r="H34" s="5"/>
      <c r="I34" s="5"/>
      <c r="J34" s="6"/>
      <c r="K34" s="6"/>
      <c r="L34" s="6"/>
      <c r="M34" s="6"/>
      <c r="N34" s="6"/>
    </row>
    <row r="35" spans="1:14" x14ac:dyDescent="0.25">
      <c r="A35" s="6"/>
      <c r="B35" s="9"/>
      <c r="C35" s="11"/>
      <c r="D35" s="10"/>
      <c r="E35" s="5"/>
      <c r="F35" s="5"/>
      <c r="G35" s="5"/>
      <c r="H35" s="5"/>
      <c r="I35" s="5"/>
      <c r="J35" s="6"/>
      <c r="K35" s="6"/>
      <c r="L35" s="6"/>
      <c r="M35" s="6"/>
      <c r="N35" s="6"/>
    </row>
    <row r="36" spans="1:14" x14ac:dyDescent="0.25">
      <c r="A36" s="6"/>
      <c r="B36" s="9"/>
      <c r="C36" s="11"/>
      <c r="D36" s="10"/>
      <c r="E36" s="5"/>
      <c r="F36" s="5"/>
      <c r="G36" s="5"/>
      <c r="H36" s="5"/>
      <c r="I36" s="5"/>
      <c r="J36" s="6"/>
      <c r="K36" s="6"/>
      <c r="L36" s="6"/>
      <c r="M36" s="6"/>
      <c r="N36" s="6"/>
    </row>
    <row r="37" spans="1:14" x14ac:dyDescent="0.25">
      <c r="A37" s="6"/>
      <c r="B37" s="9"/>
      <c r="C37" s="11"/>
      <c r="D37" s="10"/>
      <c r="E37" s="5"/>
      <c r="F37" s="5"/>
      <c r="G37" s="5"/>
      <c r="H37" s="5"/>
      <c r="I37" s="5"/>
      <c r="J37" s="6"/>
      <c r="K37" s="6"/>
      <c r="L37" s="6"/>
      <c r="M37" s="6"/>
      <c r="N37" s="6"/>
    </row>
  </sheetData>
  <autoFilter ref="A16:N20"/>
  <mergeCells count="12">
    <mergeCell ref="A22:E22"/>
    <mergeCell ref="A23:D23"/>
    <mergeCell ref="A24:D24"/>
    <mergeCell ref="M24:N24"/>
    <mergeCell ref="A10:N10"/>
    <mergeCell ref="A11:N11"/>
    <mergeCell ref="A12:A15"/>
    <mergeCell ref="B12:B15"/>
    <mergeCell ref="C12:C15"/>
    <mergeCell ref="D12:D14"/>
    <mergeCell ref="E12:I13"/>
    <mergeCell ref="J12:N13"/>
  </mergeCells>
  <pageMargins left="0.7" right="0.7" top="0.75" bottom="0.75" header="0.3" footer="0.3"/>
  <pageSetup paperSize="9" scale="5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190"/>
  <sheetViews>
    <sheetView topLeftCell="A49" workbookViewId="0">
      <selection activeCell="F60" sqref="F60"/>
    </sheetView>
  </sheetViews>
  <sheetFormatPr defaultRowHeight="15" x14ac:dyDescent="0.25"/>
  <cols>
    <col min="2" max="2" width="18.5703125" customWidth="1"/>
    <col min="3" max="3" width="22.7109375" customWidth="1"/>
    <col min="4" max="4" width="47.5703125" customWidth="1"/>
    <col min="5" max="5" width="47.5703125" bestFit="1" customWidth="1"/>
    <col min="6" max="6" width="34.5703125" customWidth="1"/>
    <col min="7" max="7" width="26" bestFit="1" customWidth="1"/>
    <col min="8" max="10" width="13.7109375" bestFit="1" customWidth="1"/>
    <col min="11" max="11" width="7.85546875" bestFit="1" customWidth="1"/>
    <col min="12" max="12" width="8.85546875" bestFit="1" customWidth="1"/>
    <col min="13" max="16" width="9" bestFit="1" customWidth="1"/>
    <col min="17" max="17" width="7.85546875" bestFit="1" customWidth="1"/>
    <col min="18" max="18" width="8.85546875" bestFit="1" customWidth="1"/>
    <col min="19" max="20" width="9" bestFit="1" customWidth="1"/>
    <col min="21" max="21" width="7.85546875" bestFit="1" customWidth="1"/>
    <col min="22" max="22" width="8.85546875" bestFit="1" customWidth="1"/>
    <col min="23" max="23" width="7.85546875" bestFit="1" customWidth="1"/>
    <col min="24" max="24" width="8.85546875" bestFit="1" customWidth="1"/>
    <col min="25" max="25" width="7.85546875" bestFit="1" customWidth="1"/>
    <col min="26" max="26" width="8.85546875" bestFit="1" customWidth="1"/>
    <col min="27" max="27" width="7.85546875" bestFit="1" customWidth="1"/>
    <col min="28" max="28" width="8.85546875" bestFit="1" customWidth="1"/>
    <col min="29" max="30" width="9" bestFit="1" customWidth="1"/>
    <col min="31" max="31" width="7.85546875" bestFit="1" customWidth="1"/>
    <col min="32" max="32" width="8.85546875" bestFit="1" customWidth="1"/>
    <col min="33" max="33" width="7.85546875" bestFit="1" customWidth="1"/>
    <col min="34" max="34" width="8.85546875" bestFit="1" customWidth="1"/>
    <col min="35" max="36" width="9" bestFit="1" customWidth="1"/>
    <col min="37" max="38" width="10.140625" bestFit="1" customWidth="1"/>
    <col min="39" max="39" width="7.85546875" bestFit="1" customWidth="1"/>
    <col min="40" max="40" width="8.85546875" bestFit="1" customWidth="1"/>
    <col min="41" max="42" width="11.28515625" bestFit="1" customWidth="1"/>
    <col min="43" max="46" width="9" bestFit="1" customWidth="1"/>
    <col min="47" max="47" width="6.7109375" bestFit="1" customWidth="1"/>
    <col min="48" max="48" width="8.85546875" bestFit="1" customWidth="1"/>
    <col min="49" max="49" width="7.85546875" bestFit="1" customWidth="1"/>
    <col min="50" max="50" width="8.85546875" bestFit="1" customWidth="1"/>
    <col min="51" max="51" width="7.85546875" bestFit="1" customWidth="1"/>
    <col min="52" max="52" width="8.85546875" bestFit="1" customWidth="1"/>
    <col min="53" max="56" width="9" bestFit="1" customWidth="1"/>
    <col min="57" max="58" width="11.28515625" bestFit="1" customWidth="1"/>
    <col min="59" max="69" width="9" bestFit="1" customWidth="1"/>
    <col min="70" max="71" width="12.42578125" bestFit="1" customWidth="1"/>
    <col min="72" max="84" width="9" bestFit="1" customWidth="1"/>
    <col min="85" max="86" width="12.42578125" bestFit="1" customWidth="1"/>
    <col min="87" max="87" width="9" bestFit="1" customWidth="1"/>
    <col min="88" max="88" width="10" bestFit="1" customWidth="1"/>
    <col min="89" max="89" width="9" bestFit="1" customWidth="1"/>
    <col min="90" max="90" width="10" bestFit="1" customWidth="1"/>
    <col min="91" max="91" width="7.85546875" bestFit="1" customWidth="1"/>
    <col min="92" max="92" width="10" bestFit="1" customWidth="1"/>
    <col min="93" max="94" width="10.140625" bestFit="1" customWidth="1"/>
    <col min="95" max="95" width="9" bestFit="1" customWidth="1"/>
    <col min="96" max="96" width="10" bestFit="1" customWidth="1"/>
    <col min="97" max="97" width="9" bestFit="1" customWidth="1"/>
    <col min="98" max="98" width="10" bestFit="1" customWidth="1"/>
    <col min="99" max="99" width="9" bestFit="1" customWidth="1"/>
    <col min="100" max="100" width="10" bestFit="1" customWidth="1"/>
    <col min="101" max="101" width="9" bestFit="1" customWidth="1"/>
    <col min="102" max="102" width="10" bestFit="1" customWidth="1"/>
    <col min="103" max="103" width="9" bestFit="1" customWidth="1"/>
    <col min="104" max="104" width="10" bestFit="1" customWidth="1"/>
    <col min="105" max="106" width="9" bestFit="1" customWidth="1"/>
    <col min="107" max="107" width="10" bestFit="1" customWidth="1"/>
    <col min="108" max="108" width="9" bestFit="1" customWidth="1"/>
    <col min="109" max="109" width="10" bestFit="1" customWidth="1"/>
    <col min="110" max="110" width="9" bestFit="1" customWidth="1"/>
    <col min="111" max="111" width="10" bestFit="1" customWidth="1"/>
    <col min="112" max="112" width="9" bestFit="1" customWidth="1"/>
    <col min="113" max="113" width="10" bestFit="1" customWidth="1"/>
    <col min="114" max="114" width="9" bestFit="1" customWidth="1"/>
    <col min="115" max="115" width="10" bestFit="1" customWidth="1"/>
    <col min="116" max="117" width="10.140625" bestFit="1" customWidth="1"/>
    <col min="118" max="118" width="9" bestFit="1" customWidth="1"/>
    <col min="119" max="119" width="7.85546875" bestFit="1" customWidth="1"/>
    <col min="120" max="120" width="10" bestFit="1" customWidth="1"/>
    <col min="121" max="122" width="10.140625" bestFit="1" customWidth="1"/>
    <col min="123" max="124" width="9" bestFit="1" customWidth="1"/>
    <col min="125" max="125" width="10" bestFit="1" customWidth="1"/>
    <col min="126" max="126" width="9" bestFit="1" customWidth="1"/>
    <col min="127" max="127" width="10" bestFit="1" customWidth="1"/>
    <col min="128" max="128" width="9" bestFit="1" customWidth="1"/>
    <col min="129" max="129" width="10" bestFit="1" customWidth="1"/>
    <col min="130" max="130" width="7.85546875" bestFit="1" customWidth="1"/>
    <col min="131" max="131" width="10" bestFit="1" customWidth="1"/>
    <col min="132" max="132" width="9" bestFit="1" customWidth="1"/>
    <col min="133" max="133" width="10" bestFit="1" customWidth="1"/>
    <col min="134" max="135" width="11.28515625" bestFit="1" customWidth="1"/>
    <col min="136" max="136" width="6.7109375" bestFit="1" customWidth="1"/>
    <col min="137" max="137" width="10" bestFit="1" customWidth="1"/>
    <col min="138" max="138" width="9" bestFit="1" customWidth="1"/>
    <col min="139" max="139" width="10" bestFit="1" customWidth="1"/>
    <col min="140" max="140" width="9" bestFit="1" customWidth="1"/>
    <col min="141" max="141" width="10" bestFit="1" customWidth="1"/>
    <col min="142" max="142" width="9" bestFit="1" customWidth="1"/>
    <col min="143" max="143" width="10" bestFit="1" customWidth="1"/>
    <col min="144" max="144" width="7.85546875" bestFit="1" customWidth="1"/>
    <col min="145" max="145" width="10" bestFit="1" customWidth="1"/>
    <col min="146" max="146" width="9" bestFit="1" customWidth="1"/>
    <col min="147" max="147" width="10" bestFit="1" customWidth="1"/>
    <col min="148" max="148" width="7.85546875" bestFit="1" customWidth="1"/>
    <col min="149" max="149" width="10" bestFit="1" customWidth="1"/>
    <col min="150" max="150" width="9" bestFit="1" customWidth="1"/>
    <col min="151" max="151" width="10" bestFit="1" customWidth="1"/>
    <col min="152" max="152" width="9" bestFit="1" customWidth="1"/>
    <col min="153" max="153" width="10" bestFit="1" customWidth="1"/>
    <col min="154" max="154" width="9" bestFit="1" customWidth="1"/>
    <col min="155" max="155" width="10" bestFit="1" customWidth="1"/>
    <col min="156" max="156" width="9" bestFit="1" customWidth="1"/>
    <col min="157" max="157" width="10" bestFit="1" customWidth="1"/>
    <col min="158" max="158" width="9" bestFit="1" customWidth="1"/>
    <col min="159" max="159" width="10" bestFit="1" customWidth="1"/>
    <col min="160" max="161" width="11.28515625" bestFit="1" customWidth="1"/>
    <col min="162" max="162" width="7.85546875" bestFit="1" customWidth="1"/>
    <col min="163" max="163" width="10" bestFit="1" customWidth="1"/>
    <col min="164" max="165" width="11.28515625" bestFit="1" customWidth="1"/>
    <col min="166" max="167" width="10.140625" bestFit="1" customWidth="1"/>
    <col min="168" max="168" width="9" bestFit="1" customWidth="1"/>
    <col min="169" max="169" width="10" bestFit="1" customWidth="1"/>
    <col min="170" max="170" width="9" bestFit="1" customWidth="1"/>
    <col min="171" max="171" width="10" bestFit="1" customWidth="1"/>
    <col min="172" max="172" width="7.85546875" bestFit="1" customWidth="1"/>
    <col min="173" max="173" width="10" bestFit="1" customWidth="1"/>
    <col min="174" max="174" width="9" bestFit="1" customWidth="1"/>
    <col min="175" max="175" width="10" bestFit="1" customWidth="1"/>
    <col min="176" max="176" width="6.7109375" bestFit="1" customWidth="1"/>
    <col min="177" max="177" width="10" bestFit="1" customWidth="1"/>
    <col min="178" max="178" width="9" bestFit="1" customWidth="1"/>
    <col min="179" max="179" width="10" bestFit="1" customWidth="1"/>
    <col min="180" max="180" width="9" bestFit="1" customWidth="1"/>
    <col min="181" max="181" width="10" bestFit="1" customWidth="1"/>
    <col min="182" max="182" width="9" bestFit="1" customWidth="1"/>
    <col min="183" max="183" width="10" bestFit="1" customWidth="1"/>
    <col min="184" max="184" width="7.85546875" bestFit="1" customWidth="1"/>
    <col min="185" max="185" width="10" bestFit="1" customWidth="1"/>
    <col min="186" max="186" width="7.85546875" bestFit="1" customWidth="1"/>
    <col min="187" max="187" width="10" bestFit="1" customWidth="1"/>
    <col min="188" max="188" width="7.85546875" bestFit="1" customWidth="1"/>
    <col min="189" max="189" width="10" bestFit="1" customWidth="1"/>
    <col min="190" max="190" width="7.85546875" bestFit="1" customWidth="1"/>
    <col min="191" max="191" width="10" bestFit="1" customWidth="1"/>
    <col min="192" max="192" width="7.85546875" bestFit="1" customWidth="1"/>
    <col min="193" max="193" width="10" bestFit="1" customWidth="1"/>
    <col min="194" max="194" width="6.7109375" bestFit="1" customWidth="1"/>
    <col min="195" max="195" width="10" bestFit="1" customWidth="1"/>
    <col min="196" max="197" width="10.140625" bestFit="1" customWidth="1"/>
    <col min="198" max="198" width="9" bestFit="1" customWidth="1"/>
    <col min="199" max="199" width="10" bestFit="1" customWidth="1"/>
    <col min="200" max="200" width="9" bestFit="1" customWidth="1"/>
    <col min="201" max="201" width="10" bestFit="1" customWidth="1"/>
    <col min="202" max="203" width="11.28515625" bestFit="1" customWidth="1"/>
    <col min="204" max="205" width="10.140625" bestFit="1" customWidth="1"/>
    <col min="206" max="206" width="9" bestFit="1" customWidth="1"/>
    <col min="207" max="207" width="10" bestFit="1" customWidth="1"/>
    <col min="208" max="208" width="9" bestFit="1" customWidth="1"/>
    <col min="209" max="209" width="10" bestFit="1" customWidth="1"/>
    <col min="210" max="210" width="7.85546875" bestFit="1" customWidth="1"/>
    <col min="211" max="211" width="10" bestFit="1" customWidth="1"/>
    <col min="212" max="212" width="9" bestFit="1" customWidth="1"/>
    <col min="213" max="213" width="10" bestFit="1" customWidth="1"/>
    <col min="214" max="215" width="12.42578125" bestFit="1" customWidth="1"/>
    <col min="216" max="216" width="9" bestFit="1" customWidth="1"/>
    <col min="217" max="217" width="10" bestFit="1" customWidth="1"/>
    <col min="218" max="219" width="11.28515625" bestFit="1" customWidth="1"/>
    <col min="220" max="220" width="7.85546875" bestFit="1" customWidth="1"/>
    <col min="221" max="221" width="10" bestFit="1" customWidth="1"/>
    <col min="222" max="222" width="7.85546875" bestFit="1" customWidth="1"/>
    <col min="223" max="223" width="10" bestFit="1" customWidth="1"/>
    <col min="224" max="225" width="10.140625" bestFit="1" customWidth="1"/>
    <col min="226" max="227" width="11.28515625" bestFit="1" customWidth="1"/>
    <col min="228" max="228" width="7.85546875" bestFit="1" customWidth="1"/>
    <col min="229" max="229" width="10" bestFit="1" customWidth="1"/>
    <col min="230" max="230" width="7.85546875" bestFit="1" customWidth="1"/>
    <col min="231" max="231" width="10" bestFit="1" customWidth="1"/>
    <col min="232" max="232" width="7.85546875" bestFit="1" customWidth="1"/>
    <col min="233" max="233" width="10" bestFit="1" customWidth="1"/>
    <col min="234" max="234" width="7.85546875" bestFit="1" customWidth="1"/>
    <col min="235" max="235" width="10" bestFit="1" customWidth="1"/>
    <col min="236" max="237" width="11.28515625" bestFit="1" customWidth="1"/>
    <col min="238" max="239" width="10.140625" bestFit="1" customWidth="1"/>
    <col min="240" max="240" width="7.85546875" bestFit="1" customWidth="1"/>
    <col min="241" max="241" width="10" bestFit="1" customWidth="1"/>
    <col min="242" max="242" width="9" bestFit="1" customWidth="1"/>
    <col min="243" max="243" width="10" bestFit="1" customWidth="1"/>
    <col min="244" max="244" width="7.85546875" bestFit="1" customWidth="1"/>
    <col min="245" max="245" width="10" bestFit="1" customWidth="1"/>
    <col min="246" max="246" width="7.85546875" bestFit="1" customWidth="1"/>
    <col min="247" max="247" width="10" bestFit="1" customWidth="1"/>
    <col min="248" max="248" width="9" bestFit="1" customWidth="1"/>
    <col min="249" max="249" width="10" bestFit="1" customWidth="1"/>
    <col min="250" max="250" width="7.85546875" bestFit="1" customWidth="1"/>
    <col min="251" max="252" width="11.28515625" bestFit="1" customWidth="1"/>
    <col min="253" max="253" width="7.85546875" bestFit="1" customWidth="1"/>
    <col min="254" max="254" width="10" bestFit="1" customWidth="1"/>
    <col min="255" max="255" width="9" bestFit="1" customWidth="1"/>
    <col min="256" max="256" width="10" bestFit="1" customWidth="1"/>
    <col min="257" max="257" width="9" bestFit="1" customWidth="1"/>
    <col min="258" max="258" width="10" bestFit="1" customWidth="1"/>
    <col min="259" max="259" width="9" bestFit="1" customWidth="1"/>
    <col min="260" max="260" width="10" bestFit="1" customWidth="1"/>
    <col min="261" max="261" width="9" bestFit="1" customWidth="1"/>
    <col min="262" max="262" width="10" bestFit="1" customWidth="1"/>
    <col min="263" max="263" width="9" bestFit="1" customWidth="1"/>
    <col min="264" max="264" width="10" bestFit="1" customWidth="1"/>
    <col min="265" max="265" width="7.85546875" bestFit="1" customWidth="1"/>
    <col min="266" max="266" width="10" bestFit="1" customWidth="1"/>
    <col min="267" max="267" width="9" bestFit="1" customWidth="1"/>
    <col min="268" max="268" width="10" bestFit="1" customWidth="1"/>
    <col min="269" max="269" width="7.85546875" bestFit="1" customWidth="1"/>
    <col min="270" max="270" width="10" bestFit="1" customWidth="1"/>
    <col min="271" max="271" width="7.85546875" bestFit="1" customWidth="1"/>
    <col min="272" max="272" width="10" bestFit="1" customWidth="1"/>
    <col min="273" max="273" width="9" bestFit="1" customWidth="1"/>
    <col min="274" max="274" width="10" bestFit="1" customWidth="1"/>
    <col min="275" max="275" width="9" bestFit="1" customWidth="1"/>
    <col min="276" max="276" width="10" bestFit="1" customWidth="1"/>
    <col min="277" max="277" width="7.85546875" bestFit="1" customWidth="1"/>
    <col min="278" max="278" width="10" bestFit="1" customWidth="1"/>
    <col min="279" max="279" width="7.85546875" bestFit="1" customWidth="1"/>
    <col min="280" max="280" width="10" bestFit="1" customWidth="1"/>
    <col min="281" max="282" width="11.28515625" bestFit="1" customWidth="1"/>
    <col min="283" max="283" width="7.85546875" bestFit="1" customWidth="1"/>
    <col min="284" max="284" width="10" bestFit="1" customWidth="1"/>
    <col min="285" max="285" width="7.85546875" bestFit="1" customWidth="1"/>
    <col min="286" max="286" width="10" bestFit="1" customWidth="1"/>
    <col min="287" max="287" width="9" bestFit="1" customWidth="1"/>
    <col min="288" max="288" width="10" bestFit="1" customWidth="1"/>
    <col min="289" max="290" width="11.28515625" bestFit="1" customWidth="1"/>
    <col min="291" max="291" width="9" bestFit="1" customWidth="1"/>
    <col min="292" max="292" width="10" bestFit="1" customWidth="1"/>
    <col min="293" max="293" width="9" bestFit="1" customWidth="1"/>
    <col min="294" max="294" width="10" bestFit="1" customWidth="1"/>
    <col min="295" max="295" width="7.85546875" bestFit="1" customWidth="1"/>
    <col min="296" max="296" width="10" bestFit="1" customWidth="1"/>
    <col min="297" max="297" width="7.85546875" bestFit="1" customWidth="1"/>
    <col min="298" max="298" width="10" bestFit="1" customWidth="1"/>
    <col min="299" max="299" width="9" bestFit="1" customWidth="1"/>
    <col min="300" max="300" width="10" bestFit="1" customWidth="1"/>
    <col min="301" max="302" width="10.140625" bestFit="1" customWidth="1"/>
    <col min="303" max="303" width="9" bestFit="1" customWidth="1"/>
    <col min="304" max="304" width="10" bestFit="1" customWidth="1"/>
    <col min="305" max="305" width="7.85546875" bestFit="1" customWidth="1"/>
    <col min="306" max="306" width="10" bestFit="1" customWidth="1"/>
    <col min="307" max="308" width="10.140625" bestFit="1" customWidth="1"/>
    <col min="309" max="309" width="9" bestFit="1" customWidth="1"/>
    <col min="310" max="310" width="10" bestFit="1" customWidth="1"/>
    <col min="311" max="311" width="6.7109375" bestFit="1" customWidth="1"/>
    <col min="312" max="312" width="10" bestFit="1" customWidth="1"/>
    <col min="313" max="313" width="7.85546875" bestFit="1" customWidth="1"/>
    <col min="314" max="314" width="10" bestFit="1" customWidth="1"/>
    <col min="315" max="315" width="9" bestFit="1" customWidth="1"/>
    <col min="316" max="316" width="10" bestFit="1" customWidth="1"/>
    <col min="317" max="317" width="9" bestFit="1" customWidth="1"/>
    <col min="318" max="318" width="10" bestFit="1" customWidth="1"/>
    <col min="319" max="319" width="9" bestFit="1" customWidth="1"/>
    <col min="320" max="320" width="10" bestFit="1" customWidth="1"/>
    <col min="321" max="321" width="7.85546875" bestFit="1" customWidth="1"/>
    <col min="322" max="322" width="10" bestFit="1" customWidth="1"/>
    <col min="323" max="324" width="11.28515625" bestFit="1" customWidth="1"/>
    <col min="325" max="325" width="6.7109375" bestFit="1" customWidth="1"/>
    <col min="326" max="326" width="10" bestFit="1" customWidth="1"/>
    <col min="327" max="327" width="9" bestFit="1" customWidth="1"/>
    <col min="328" max="328" width="10" bestFit="1" customWidth="1"/>
    <col min="329" max="330" width="11.28515625" bestFit="1" customWidth="1"/>
    <col min="331" max="332" width="12.42578125" bestFit="1" customWidth="1"/>
    <col min="333" max="333" width="9" bestFit="1" customWidth="1"/>
    <col min="334" max="334" width="10" bestFit="1" customWidth="1"/>
    <col min="335" max="335" width="7.85546875" bestFit="1" customWidth="1"/>
    <col min="336" max="336" width="10" bestFit="1" customWidth="1"/>
    <col min="337" max="337" width="9" bestFit="1" customWidth="1"/>
    <col min="338" max="338" width="10" bestFit="1" customWidth="1"/>
    <col min="339" max="340" width="11.28515625" bestFit="1" customWidth="1"/>
    <col min="341" max="341" width="7.85546875" bestFit="1" customWidth="1"/>
    <col min="342" max="342" width="10" bestFit="1" customWidth="1"/>
    <col min="343" max="343" width="9" bestFit="1" customWidth="1"/>
    <col min="344" max="344" width="10" bestFit="1" customWidth="1"/>
    <col min="345" max="345" width="7.85546875" bestFit="1" customWidth="1"/>
    <col min="346" max="346" width="10" bestFit="1" customWidth="1"/>
    <col min="347" max="348" width="9" bestFit="1" customWidth="1"/>
    <col min="349" max="349" width="10" bestFit="1" customWidth="1"/>
    <col min="350" max="350" width="7.85546875" bestFit="1" customWidth="1"/>
    <col min="351" max="351" width="10" bestFit="1" customWidth="1"/>
    <col min="352" max="353" width="12.42578125" bestFit="1" customWidth="1"/>
    <col min="354" max="354" width="9" bestFit="1" customWidth="1"/>
    <col min="355" max="355" width="10" bestFit="1" customWidth="1"/>
    <col min="356" max="356" width="9" bestFit="1" customWidth="1"/>
    <col min="357" max="357" width="10" bestFit="1" customWidth="1"/>
    <col min="358" max="358" width="9" bestFit="1" customWidth="1"/>
    <col min="359" max="359" width="10" bestFit="1" customWidth="1"/>
    <col min="360" max="361" width="10.140625" bestFit="1" customWidth="1"/>
    <col min="362" max="362" width="9" bestFit="1" customWidth="1"/>
    <col min="363" max="363" width="10" bestFit="1" customWidth="1"/>
    <col min="364" max="365" width="11.28515625" bestFit="1" customWidth="1"/>
    <col min="366" max="366" width="9" bestFit="1" customWidth="1"/>
    <col min="367" max="367" width="10" bestFit="1" customWidth="1"/>
    <col min="368" max="368" width="9" bestFit="1" customWidth="1"/>
    <col min="369" max="369" width="10" bestFit="1" customWidth="1"/>
    <col min="370" max="370" width="7.85546875" bestFit="1" customWidth="1"/>
    <col min="371" max="371" width="10" bestFit="1" customWidth="1"/>
    <col min="372" max="372" width="9" bestFit="1" customWidth="1"/>
    <col min="373" max="373" width="10" bestFit="1" customWidth="1"/>
    <col min="374" max="374" width="9" bestFit="1" customWidth="1"/>
    <col min="375" max="375" width="10" bestFit="1" customWidth="1"/>
    <col min="376" max="376" width="9" bestFit="1" customWidth="1"/>
    <col min="377" max="377" width="7.85546875" bestFit="1" customWidth="1"/>
    <col min="378" max="378" width="10" bestFit="1" customWidth="1"/>
    <col min="379" max="380" width="10.140625" bestFit="1" customWidth="1"/>
    <col min="381" max="381" width="7.85546875" bestFit="1" customWidth="1"/>
    <col min="382" max="382" width="10" bestFit="1" customWidth="1"/>
    <col min="383" max="383" width="9" bestFit="1" customWidth="1"/>
    <col min="384" max="384" width="10" bestFit="1" customWidth="1"/>
    <col min="385" max="390" width="11.28515625" bestFit="1" customWidth="1"/>
    <col min="391" max="392" width="12.42578125" bestFit="1" customWidth="1"/>
    <col min="393" max="396" width="11.28515625" bestFit="1" customWidth="1"/>
    <col min="397" max="397" width="7.85546875" bestFit="1" customWidth="1"/>
    <col min="398" max="398" width="10" bestFit="1" customWidth="1"/>
    <col min="399" max="399" width="9" bestFit="1" customWidth="1"/>
    <col min="400" max="400" width="10" bestFit="1" customWidth="1"/>
    <col min="401" max="401" width="9" bestFit="1" customWidth="1"/>
    <col min="402" max="402" width="10" bestFit="1" customWidth="1"/>
    <col min="403" max="403" width="9" bestFit="1" customWidth="1"/>
    <col min="404" max="404" width="10" bestFit="1" customWidth="1"/>
    <col min="405" max="406" width="10.140625" bestFit="1" customWidth="1"/>
    <col min="407" max="407" width="7.85546875" bestFit="1" customWidth="1"/>
    <col min="408" max="408" width="10" bestFit="1" customWidth="1"/>
    <col min="409" max="410" width="12.42578125" bestFit="1" customWidth="1"/>
    <col min="411" max="412" width="10.140625" bestFit="1" customWidth="1"/>
    <col min="413" max="413" width="9" bestFit="1" customWidth="1"/>
    <col min="414" max="414" width="10" bestFit="1" customWidth="1"/>
    <col min="415" max="416" width="11.28515625" bestFit="1" customWidth="1"/>
    <col min="417" max="418" width="12.42578125" bestFit="1" customWidth="1"/>
    <col min="419" max="420" width="10.140625" bestFit="1" customWidth="1"/>
    <col min="421" max="422" width="12.42578125" bestFit="1" customWidth="1"/>
    <col min="423" max="423" width="7.85546875" bestFit="1" customWidth="1"/>
    <col min="424" max="424" width="10" bestFit="1" customWidth="1"/>
    <col min="425" max="425" width="9" bestFit="1" customWidth="1"/>
    <col min="426" max="426" width="10" bestFit="1" customWidth="1"/>
    <col min="427" max="428" width="11.28515625" bestFit="1" customWidth="1"/>
    <col min="429" max="429" width="9" bestFit="1" customWidth="1"/>
    <col min="430" max="430" width="10" bestFit="1" customWidth="1"/>
    <col min="431" max="431" width="9" bestFit="1" customWidth="1"/>
    <col min="432" max="432" width="10" bestFit="1" customWidth="1"/>
    <col min="433" max="433" width="9" bestFit="1" customWidth="1"/>
    <col min="434" max="434" width="10" bestFit="1" customWidth="1"/>
    <col min="435" max="435" width="9" bestFit="1" customWidth="1"/>
    <col min="436" max="436" width="10" bestFit="1" customWidth="1"/>
    <col min="437" max="437" width="9" bestFit="1" customWidth="1"/>
    <col min="438" max="438" width="10" bestFit="1" customWidth="1"/>
    <col min="439" max="440" width="12.42578125" bestFit="1" customWidth="1"/>
    <col min="441" max="441" width="9" bestFit="1" customWidth="1"/>
    <col min="442" max="442" width="10" bestFit="1" customWidth="1"/>
    <col min="443" max="448" width="11.28515625" bestFit="1" customWidth="1"/>
    <col min="449" max="449" width="7.85546875" bestFit="1" customWidth="1"/>
    <col min="450" max="450" width="10" bestFit="1" customWidth="1"/>
    <col min="451" max="451" width="9" bestFit="1" customWidth="1"/>
    <col min="452" max="452" width="10" bestFit="1" customWidth="1"/>
    <col min="453" max="453" width="9" bestFit="1" customWidth="1"/>
    <col min="454" max="454" width="10" bestFit="1" customWidth="1"/>
    <col min="455" max="455" width="9" bestFit="1" customWidth="1"/>
    <col min="456" max="456" width="10" bestFit="1" customWidth="1"/>
    <col min="457" max="457" width="9" bestFit="1" customWidth="1"/>
    <col min="458" max="458" width="10" bestFit="1" customWidth="1"/>
    <col min="459" max="459" width="9" bestFit="1" customWidth="1"/>
    <col min="460" max="460" width="10" bestFit="1" customWidth="1"/>
    <col min="461" max="461" width="9" bestFit="1" customWidth="1"/>
    <col min="462" max="462" width="10" bestFit="1" customWidth="1"/>
    <col min="463" max="463" width="9" bestFit="1" customWidth="1"/>
    <col min="464" max="464" width="10" bestFit="1" customWidth="1"/>
    <col min="465" max="465" width="9" bestFit="1" customWidth="1"/>
    <col min="466" max="466" width="10" bestFit="1" customWidth="1"/>
    <col min="467" max="467" width="9" bestFit="1" customWidth="1"/>
    <col min="468" max="468" width="10" bestFit="1" customWidth="1"/>
    <col min="469" max="469" width="7.85546875" bestFit="1" customWidth="1"/>
    <col min="470" max="470" width="10" bestFit="1" customWidth="1"/>
    <col min="471" max="471" width="9" bestFit="1" customWidth="1"/>
    <col min="472" max="472" width="10" bestFit="1" customWidth="1"/>
    <col min="473" max="473" width="9" bestFit="1" customWidth="1"/>
    <col min="474" max="474" width="10" bestFit="1" customWidth="1"/>
    <col min="475" max="475" width="7.85546875" bestFit="1" customWidth="1"/>
    <col min="476" max="476" width="10" bestFit="1" customWidth="1"/>
    <col min="477" max="477" width="9" bestFit="1" customWidth="1"/>
    <col min="478" max="478" width="10" bestFit="1" customWidth="1"/>
    <col min="479" max="479" width="9" bestFit="1" customWidth="1"/>
    <col min="480" max="480" width="10" bestFit="1" customWidth="1"/>
    <col min="481" max="481" width="9" bestFit="1" customWidth="1"/>
    <col min="482" max="482" width="10" bestFit="1" customWidth="1"/>
    <col min="483" max="484" width="11.28515625" bestFit="1" customWidth="1"/>
    <col min="485" max="485" width="9" bestFit="1" customWidth="1"/>
    <col min="486" max="486" width="10" bestFit="1" customWidth="1"/>
    <col min="487" max="487" width="9" bestFit="1" customWidth="1"/>
    <col min="488" max="488" width="10" bestFit="1" customWidth="1"/>
    <col min="489" max="490" width="11.28515625" bestFit="1" customWidth="1"/>
    <col min="491" max="491" width="9" bestFit="1" customWidth="1"/>
    <col min="492" max="492" width="10" bestFit="1" customWidth="1"/>
    <col min="493" max="493" width="9" bestFit="1" customWidth="1"/>
    <col min="494" max="494" width="10" bestFit="1" customWidth="1"/>
    <col min="495" max="495" width="9" bestFit="1" customWidth="1"/>
    <col min="496" max="496" width="10" bestFit="1" customWidth="1"/>
    <col min="497" max="497" width="9" bestFit="1" customWidth="1"/>
    <col min="498" max="498" width="10" bestFit="1" customWidth="1"/>
    <col min="499" max="500" width="10.140625" bestFit="1" customWidth="1"/>
    <col min="501" max="501" width="9" bestFit="1" customWidth="1"/>
    <col min="502" max="502" width="10" bestFit="1" customWidth="1"/>
    <col min="503" max="503" width="9" bestFit="1" customWidth="1"/>
    <col min="504" max="504" width="10" bestFit="1" customWidth="1"/>
    <col min="505" max="505" width="9" bestFit="1" customWidth="1"/>
    <col min="506" max="506" width="10" bestFit="1" customWidth="1"/>
    <col min="507" max="507" width="9" bestFit="1" customWidth="1"/>
    <col min="508" max="508" width="10" bestFit="1" customWidth="1"/>
    <col min="509" max="510" width="11.28515625" bestFit="1" customWidth="1"/>
    <col min="511" max="511" width="7.85546875" bestFit="1" customWidth="1"/>
    <col min="512" max="512" width="10" bestFit="1" customWidth="1"/>
    <col min="513" max="514" width="9" bestFit="1" customWidth="1"/>
    <col min="515" max="515" width="10" bestFit="1" customWidth="1"/>
    <col min="516" max="517" width="10.140625" bestFit="1" customWidth="1"/>
    <col min="518" max="518" width="9" bestFit="1" customWidth="1"/>
    <col min="519" max="519" width="10" bestFit="1" customWidth="1"/>
    <col min="520" max="521" width="10.140625" bestFit="1" customWidth="1"/>
    <col min="522" max="522" width="7.85546875" bestFit="1" customWidth="1"/>
    <col min="523" max="523" width="10" bestFit="1" customWidth="1"/>
    <col min="524" max="524" width="7.85546875" bestFit="1" customWidth="1"/>
    <col min="525" max="525" width="10" bestFit="1" customWidth="1"/>
    <col min="526" max="526" width="9" bestFit="1" customWidth="1"/>
    <col min="527" max="527" width="10" bestFit="1" customWidth="1"/>
    <col min="528" max="529" width="11.28515625" bestFit="1" customWidth="1"/>
    <col min="530" max="530" width="9" bestFit="1" customWidth="1"/>
    <col min="531" max="531" width="10" bestFit="1" customWidth="1"/>
    <col min="532" max="532" width="7.85546875" bestFit="1" customWidth="1"/>
    <col min="533" max="533" width="10" bestFit="1" customWidth="1"/>
    <col min="534" max="535" width="12.42578125" bestFit="1" customWidth="1"/>
    <col min="536" max="536" width="9" bestFit="1" customWidth="1"/>
    <col min="537" max="537" width="10" bestFit="1" customWidth="1"/>
    <col min="538" max="538" width="9" bestFit="1" customWidth="1"/>
    <col min="539" max="539" width="10" bestFit="1" customWidth="1"/>
    <col min="540" max="540" width="9" bestFit="1" customWidth="1"/>
    <col min="541" max="541" width="10" bestFit="1" customWidth="1"/>
    <col min="542" max="542" width="9" bestFit="1" customWidth="1"/>
    <col min="543" max="543" width="10" bestFit="1" customWidth="1"/>
    <col min="544" max="544" width="9" bestFit="1" customWidth="1"/>
    <col min="545" max="545" width="10" bestFit="1" customWidth="1"/>
    <col min="546" max="546" width="9" bestFit="1" customWidth="1"/>
    <col min="547" max="547" width="10" bestFit="1" customWidth="1"/>
    <col min="548" max="548" width="6.7109375" bestFit="1" customWidth="1"/>
    <col min="549" max="549" width="10" bestFit="1" customWidth="1"/>
    <col min="550" max="550" width="9" bestFit="1" customWidth="1"/>
    <col min="551" max="551" width="10" bestFit="1" customWidth="1"/>
    <col min="552" max="552" width="7.85546875" bestFit="1" customWidth="1"/>
    <col min="553" max="553" width="10" bestFit="1" customWidth="1"/>
    <col min="554" max="555" width="10.140625" bestFit="1" customWidth="1"/>
    <col min="556" max="556" width="7.85546875" bestFit="1" customWidth="1"/>
    <col min="557" max="557" width="10" bestFit="1" customWidth="1"/>
    <col min="558" max="558" width="9" bestFit="1" customWidth="1"/>
    <col min="559" max="559" width="10" bestFit="1" customWidth="1"/>
    <col min="560" max="560" width="9" bestFit="1" customWidth="1"/>
    <col min="561" max="561" width="7.85546875" bestFit="1" customWidth="1"/>
    <col min="562" max="562" width="10" bestFit="1" customWidth="1"/>
    <col min="563" max="563" width="7.85546875" bestFit="1" customWidth="1"/>
    <col min="564" max="564" width="10" bestFit="1" customWidth="1"/>
    <col min="565" max="565" width="7.85546875" bestFit="1" customWidth="1"/>
    <col min="566" max="566" width="10" bestFit="1" customWidth="1"/>
    <col min="567" max="567" width="9" bestFit="1" customWidth="1"/>
    <col min="568" max="568" width="10" bestFit="1" customWidth="1"/>
    <col min="569" max="569" width="9" bestFit="1" customWidth="1"/>
    <col min="570" max="570" width="10" bestFit="1" customWidth="1"/>
    <col min="571" max="571" width="7.85546875" bestFit="1" customWidth="1"/>
    <col min="572" max="572" width="10" bestFit="1" customWidth="1"/>
    <col min="573" max="573" width="7.85546875" bestFit="1" customWidth="1"/>
    <col min="574" max="574" width="10" bestFit="1" customWidth="1"/>
    <col min="575" max="576" width="11.28515625" bestFit="1" customWidth="1"/>
    <col min="577" max="577" width="9" bestFit="1" customWidth="1"/>
    <col min="578" max="578" width="10" bestFit="1" customWidth="1"/>
    <col min="579" max="580" width="11.28515625" bestFit="1" customWidth="1"/>
    <col min="581" max="581" width="9" bestFit="1" customWidth="1"/>
    <col min="582" max="582" width="10" bestFit="1" customWidth="1"/>
    <col min="583" max="583" width="9" bestFit="1" customWidth="1"/>
    <col min="584" max="584" width="10" bestFit="1" customWidth="1"/>
    <col min="585" max="585" width="7.85546875" bestFit="1" customWidth="1"/>
    <col min="586" max="586" width="10" bestFit="1" customWidth="1"/>
    <col min="587" max="590" width="11.28515625" bestFit="1" customWidth="1"/>
    <col min="591" max="591" width="7.85546875" bestFit="1" customWidth="1"/>
    <col min="592" max="592" width="10" bestFit="1" customWidth="1"/>
    <col min="593" max="593" width="9" bestFit="1" customWidth="1"/>
    <col min="594" max="594" width="10" bestFit="1" customWidth="1"/>
    <col min="595" max="595" width="7.85546875" bestFit="1" customWidth="1"/>
    <col min="596" max="596" width="10" bestFit="1" customWidth="1"/>
    <col min="597" max="597" width="9" bestFit="1" customWidth="1"/>
    <col min="598" max="598" width="10" bestFit="1" customWidth="1"/>
    <col min="599" max="600" width="11.28515625" bestFit="1" customWidth="1"/>
    <col min="601" max="601" width="7.85546875" bestFit="1" customWidth="1"/>
    <col min="602" max="602" width="10" bestFit="1" customWidth="1"/>
    <col min="603" max="603" width="9" bestFit="1" customWidth="1"/>
    <col min="604" max="604" width="10" bestFit="1" customWidth="1"/>
    <col min="605" max="605" width="9" bestFit="1" customWidth="1"/>
    <col min="606" max="606" width="10" bestFit="1" customWidth="1"/>
    <col min="607" max="608" width="13.7109375" bestFit="1" customWidth="1"/>
    <col min="609" max="610" width="11.28515625" bestFit="1" customWidth="1"/>
    <col min="611" max="611" width="9" bestFit="1" customWidth="1"/>
    <col min="612" max="612" width="10" bestFit="1" customWidth="1"/>
    <col min="613" max="613" width="9" bestFit="1" customWidth="1"/>
    <col min="614" max="614" width="10" bestFit="1" customWidth="1"/>
    <col min="615" max="615" width="9" bestFit="1" customWidth="1"/>
    <col min="616" max="616" width="10" bestFit="1" customWidth="1"/>
    <col min="617" max="617" width="12.42578125" bestFit="1" customWidth="1"/>
    <col min="618" max="618" width="7.85546875" bestFit="1" customWidth="1"/>
    <col min="619" max="619" width="12.42578125" bestFit="1" customWidth="1"/>
    <col min="620" max="620" width="11.28515625" bestFit="1" customWidth="1"/>
    <col min="621" max="621" width="9" bestFit="1" customWidth="1"/>
    <col min="622" max="622" width="11.28515625" bestFit="1" customWidth="1"/>
    <col min="623" max="623" width="9" bestFit="1" customWidth="1"/>
    <col min="624" max="624" width="10" bestFit="1" customWidth="1"/>
    <col min="625" max="625" width="7.85546875" bestFit="1" customWidth="1"/>
    <col min="626" max="626" width="10" bestFit="1" customWidth="1"/>
    <col min="627" max="627" width="9" bestFit="1" customWidth="1"/>
    <col min="628" max="628" width="10" bestFit="1" customWidth="1"/>
    <col min="629" max="630" width="10.140625" bestFit="1" customWidth="1"/>
    <col min="631" max="631" width="9" bestFit="1" customWidth="1"/>
    <col min="632" max="632" width="10" bestFit="1" customWidth="1"/>
    <col min="633" max="634" width="12.42578125" bestFit="1" customWidth="1"/>
    <col min="635" max="635" width="9" bestFit="1" customWidth="1"/>
    <col min="636" max="636" width="10" bestFit="1" customWidth="1"/>
    <col min="637" max="637" width="9" bestFit="1" customWidth="1"/>
    <col min="638" max="638" width="10" bestFit="1" customWidth="1"/>
    <col min="639" max="640" width="12.42578125" bestFit="1" customWidth="1"/>
    <col min="641" max="642" width="13.7109375" bestFit="1" customWidth="1"/>
    <col min="643" max="643" width="7.85546875" bestFit="1" customWidth="1"/>
    <col min="644" max="644" width="10" bestFit="1" customWidth="1"/>
    <col min="645" max="650" width="12.42578125" bestFit="1" customWidth="1"/>
    <col min="651" max="651" width="9" bestFit="1" customWidth="1"/>
    <col min="652" max="652" width="10" bestFit="1" customWidth="1"/>
    <col min="653" max="653" width="7.85546875" bestFit="1" customWidth="1"/>
    <col min="654" max="654" width="10" bestFit="1" customWidth="1"/>
    <col min="655" max="656" width="12.42578125" bestFit="1" customWidth="1"/>
    <col min="657" max="657" width="7.85546875" bestFit="1" customWidth="1"/>
    <col min="658" max="658" width="10" bestFit="1" customWidth="1"/>
    <col min="659" max="659" width="7.85546875" bestFit="1" customWidth="1"/>
    <col min="660" max="660" width="10" bestFit="1" customWidth="1"/>
    <col min="661" max="661" width="9" bestFit="1" customWidth="1"/>
    <col min="662" max="662" width="10" bestFit="1" customWidth="1"/>
    <col min="663" max="663" width="9" bestFit="1" customWidth="1"/>
    <col min="664" max="664" width="10" bestFit="1" customWidth="1"/>
    <col min="665" max="666" width="10.140625" bestFit="1" customWidth="1"/>
    <col min="667" max="667" width="7.85546875" bestFit="1" customWidth="1"/>
    <col min="668" max="668" width="10" bestFit="1" customWidth="1"/>
    <col min="669" max="669" width="9" bestFit="1" customWidth="1"/>
    <col min="670" max="670" width="10" bestFit="1" customWidth="1"/>
    <col min="671" max="671" width="7.85546875" bestFit="1" customWidth="1"/>
    <col min="672" max="672" width="10" bestFit="1" customWidth="1"/>
    <col min="673" max="674" width="12.42578125" bestFit="1" customWidth="1"/>
    <col min="675" max="675" width="9" bestFit="1" customWidth="1"/>
    <col min="676" max="676" width="10" bestFit="1" customWidth="1"/>
    <col min="677" max="678" width="11.28515625" bestFit="1" customWidth="1"/>
    <col min="679" max="679" width="7.85546875" bestFit="1" customWidth="1"/>
    <col min="680" max="680" width="10" bestFit="1" customWidth="1"/>
    <col min="681" max="682" width="9" bestFit="1" customWidth="1"/>
    <col min="683" max="683" width="10" bestFit="1" customWidth="1"/>
    <col min="684" max="684" width="7.85546875" bestFit="1" customWidth="1"/>
    <col min="685" max="685" width="10" bestFit="1" customWidth="1"/>
    <col min="686" max="686" width="7.85546875" bestFit="1" customWidth="1"/>
    <col min="687" max="687" width="10" bestFit="1" customWidth="1"/>
    <col min="688" max="688" width="7.85546875" bestFit="1" customWidth="1"/>
    <col min="689" max="689" width="10" bestFit="1" customWidth="1"/>
    <col min="690" max="690" width="9" bestFit="1" customWidth="1"/>
    <col min="691" max="691" width="10" bestFit="1" customWidth="1"/>
    <col min="692" max="692" width="9" bestFit="1" customWidth="1"/>
    <col min="693" max="693" width="10" bestFit="1" customWidth="1"/>
    <col min="694" max="694" width="9" bestFit="1" customWidth="1"/>
    <col min="695" max="695" width="10" bestFit="1" customWidth="1"/>
    <col min="696" max="696" width="7.85546875" bestFit="1" customWidth="1"/>
    <col min="697" max="697" width="10" bestFit="1" customWidth="1"/>
    <col min="698" max="698" width="7.85546875" bestFit="1" customWidth="1"/>
    <col min="699" max="699" width="10" bestFit="1" customWidth="1"/>
    <col min="700" max="700" width="9" bestFit="1" customWidth="1"/>
    <col min="701" max="701" width="10" bestFit="1" customWidth="1"/>
    <col min="702" max="703" width="11.28515625" bestFit="1" customWidth="1"/>
    <col min="704" max="704" width="9" bestFit="1" customWidth="1"/>
    <col min="705" max="705" width="10" bestFit="1" customWidth="1"/>
    <col min="706" max="706" width="9" bestFit="1" customWidth="1"/>
    <col min="707" max="707" width="7.85546875" bestFit="1" customWidth="1"/>
    <col min="708" max="708" width="10" bestFit="1" customWidth="1"/>
    <col min="709" max="709" width="9" bestFit="1" customWidth="1"/>
    <col min="710" max="710" width="10" bestFit="1" customWidth="1"/>
    <col min="711" max="711" width="7.85546875" bestFit="1" customWidth="1"/>
    <col min="712" max="712" width="9" bestFit="1" customWidth="1"/>
    <col min="713" max="713" width="10" bestFit="1" customWidth="1"/>
    <col min="714" max="715" width="11.28515625" bestFit="1" customWidth="1"/>
    <col min="716" max="716" width="9" bestFit="1" customWidth="1"/>
    <col min="717" max="717" width="11.140625" bestFit="1" customWidth="1"/>
    <col min="718" max="718" width="7.85546875" bestFit="1" customWidth="1"/>
    <col min="719" max="719" width="11.140625" bestFit="1" customWidth="1"/>
    <col min="720" max="720" width="7.85546875" bestFit="1" customWidth="1"/>
    <col min="721" max="721" width="11.140625" bestFit="1" customWidth="1"/>
    <col min="722" max="722" width="9" bestFit="1" customWidth="1"/>
    <col min="723" max="723" width="11.140625" bestFit="1" customWidth="1"/>
    <col min="724" max="725" width="9" bestFit="1" customWidth="1"/>
    <col min="726" max="726" width="11.140625" bestFit="1" customWidth="1"/>
    <col min="727" max="728" width="11.28515625" bestFit="1" customWidth="1"/>
    <col min="729" max="729" width="7.85546875" bestFit="1" customWidth="1"/>
    <col min="730" max="730" width="11.140625" bestFit="1" customWidth="1"/>
    <col min="731" max="731" width="9" bestFit="1" customWidth="1"/>
    <col min="732" max="732" width="11.140625" bestFit="1" customWidth="1"/>
    <col min="733" max="733" width="9" bestFit="1" customWidth="1"/>
    <col min="734" max="734" width="11.140625" bestFit="1" customWidth="1"/>
    <col min="735" max="735" width="9" bestFit="1" customWidth="1"/>
    <col min="736" max="736" width="11.140625" bestFit="1" customWidth="1"/>
    <col min="737" max="738" width="11.28515625" bestFit="1" customWidth="1"/>
    <col min="739" max="739" width="7.85546875" bestFit="1" customWidth="1"/>
    <col min="740" max="740" width="11.140625" bestFit="1" customWidth="1"/>
    <col min="741" max="741" width="9" bestFit="1" customWidth="1"/>
    <col min="742" max="742" width="11.140625" bestFit="1" customWidth="1"/>
    <col min="743" max="743" width="7.85546875" bestFit="1" customWidth="1"/>
    <col min="744" max="744" width="11.140625" bestFit="1" customWidth="1"/>
    <col min="745" max="745" width="9" bestFit="1" customWidth="1"/>
    <col min="746" max="746" width="11.140625" bestFit="1" customWidth="1"/>
    <col min="747" max="747" width="9" bestFit="1" customWidth="1"/>
    <col min="748" max="748" width="11.140625" bestFit="1" customWidth="1"/>
    <col min="749" max="749" width="9" bestFit="1" customWidth="1"/>
    <col min="750" max="750" width="11.140625" bestFit="1" customWidth="1"/>
    <col min="751" max="751" width="7.85546875" bestFit="1" customWidth="1"/>
    <col min="752" max="752" width="11.140625" bestFit="1" customWidth="1"/>
    <col min="753" max="753" width="9" bestFit="1" customWidth="1"/>
    <col min="754" max="754" width="11.140625" bestFit="1" customWidth="1"/>
    <col min="755" max="755" width="9" bestFit="1" customWidth="1"/>
    <col min="756" max="756" width="11.140625" bestFit="1" customWidth="1"/>
    <col min="757" max="757" width="9" bestFit="1" customWidth="1"/>
    <col min="758" max="758" width="7.85546875" bestFit="1" customWidth="1"/>
    <col min="759" max="759" width="11.140625" bestFit="1" customWidth="1"/>
    <col min="760" max="760" width="9" bestFit="1" customWidth="1"/>
    <col min="761" max="761" width="11.140625" bestFit="1" customWidth="1"/>
    <col min="762" max="762" width="7.85546875" bestFit="1" customWidth="1"/>
    <col min="763" max="763" width="11.140625" bestFit="1" customWidth="1"/>
    <col min="764" max="764" width="9" bestFit="1" customWidth="1"/>
    <col min="765" max="765" width="7.85546875" bestFit="1" customWidth="1"/>
    <col min="766" max="766" width="11.140625" bestFit="1" customWidth="1"/>
    <col min="767" max="768" width="7.85546875" bestFit="1" customWidth="1"/>
    <col min="769" max="769" width="11.140625" bestFit="1" customWidth="1"/>
    <col min="770" max="770" width="9" bestFit="1" customWidth="1"/>
    <col min="771" max="771" width="11.140625" bestFit="1" customWidth="1"/>
    <col min="772" max="772" width="9" bestFit="1" customWidth="1"/>
    <col min="773" max="773" width="11.140625" bestFit="1" customWidth="1"/>
    <col min="774" max="774" width="9" bestFit="1" customWidth="1"/>
    <col min="775" max="775" width="11.140625" bestFit="1" customWidth="1"/>
    <col min="776" max="777" width="11.28515625" bestFit="1" customWidth="1"/>
    <col min="778" max="778" width="10.140625" bestFit="1" customWidth="1"/>
    <col min="779" max="779" width="11.140625" bestFit="1" customWidth="1"/>
    <col min="780" max="781" width="11.28515625" bestFit="1" customWidth="1"/>
    <col min="782" max="782" width="7.85546875" bestFit="1" customWidth="1"/>
    <col min="783" max="783" width="11.140625" bestFit="1" customWidth="1"/>
    <col min="784" max="784" width="9" bestFit="1" customWidth="1"/>
    <col min="785" max="785" width="11.140625" bestFit="1" customWidth="1"/>
    <col min="786" max="786" width="9" bestFit="1" customWidth="1"/>
    <col min="787" max="787" width="11.140625" bestFit="1" customWidth="1"/>
    <col min="788" max="788" width="10.140625" bestFit="1" customWidth="1"/>
    <col min="789" max="789" width="11.140625" bestFit="1" customWidth="1"/>
    <col min="790" max="790" width="9" bestFit="1" customWidth="1"/>
    <col min="791" max="791" width="11.140625" bestFit="1" customWidth="1"/>
    <col min="792" max="792" width="7.85546875" bestFit="1" customWidth="1"/>
    <col min="793" max="793" width="11.140625" bestFit="1" customWidth="1"/>
    <col min="794" max="794" width="9" bestFit="1" customWidth="1"/>
    <col min="795" max="795" width="11.140625" bestFit="1" customWidth="1"/>
    <col min="796" max="796" width="9" bestFit="1" customWidth="1"/>
    <col min="797" max="797" width="11.140625" bestFit="1" customWidth="1"/>
    <col min="798" max="798" width="9" bestFit="1" customWidth="1"/>
    <col min="799" max="799" width="11.140625" bestFit="1" customWidth="1"/>
    <col min="800" max="800" width="9" bestFit="1" customWidth="1"/>
    <col min="801" max="801" width="11.140625" bestFit="1" customWidth="1"/>
    <col min="802" max="802" width="9" bestFit="1" customWidth="1"/>
    <col min="803" max="803" width="11.140625" bestFit="1" customWidth="1"/>
    <col min="804" max="804" width="9" bestFit="1" customWidth="1"/>
    <col min="805" max="805" width="11.140625" bestFit="1" customWidth="1"/>
    <col min="806" max="806" width="9" bestFit="1" customWidth="1"/>
    <col min="807" max="807" width="11.140625" bestFit="1" customWidth="1"/>
    <col min="808" max="809" width="12.42578125" bestFit="1" customWidth="1"/>
    <col min="810" max="810" width="10.140625" bestFit="1" customWidth="1"/>
    <col min="811" max="811" width="11.140625" bestFit="1" customWidth="1"/>
    <col min="812" max="813" width="12.42578125" bestFit="1" customWidth="1"/>
    <col min="814" max="814" width="9" bestFit="1" customWidth="1"/>
    <col min="815" max="815" width="11.140625" bestFit="1" customWidth="1"/>
    <col min="816" max="816" width="9" bestFit="1" customWidth="1"/>
    <col min="817" max="817" width="11.140625" bestFit="1" customWidth="1"/>
    <col min="818" max="818" width="9" bestFit="1" customWidth="1"/>
    <col min="819" max="819" width="11.140625" bestFit="1" customWidth="1"/>
    <col min="820" max="821" width="11.28515625" bestFit="1" customWidth="1"/>
    <col min="822" max="822" width="9" bestFit="1" customWidth="1"/>
    <col min="823" max="823" width="11.140625" bestFit="1" customWidth="1"/>
    <col min="824" max="824" width="10.140625" bestFit="1" customWidth="1"/>
    <col min="825" max="825" width="11.140625" bestFit="1" customWidth="1"/>
    <col min="826" max="827" width="12.42578125" bestFit="1" customWidth="1"/>
    <col min="828" max="828" width="7.85546875" bestFit="1" customWidth="1"/>
    <col min="829" max="829" width="11.140625" bestFit="1" customWidth="1"/>
    <col min="830" max="830" width="9" bestFit="1" customWidth="1"/>
    <col min="831" max="831" width="11.140625" bestFit="1" customWidth="1"/>
    <col min="832" max="832" width="7.85546875" bestFit="1" customWidth="1"/>
    <col min="833" max="833" width="11.140625" bestFit="1" customWidth="1"/>
    <col min="834" max="834" width="9" bestFit="1" customWidth="1"/>
    <col min="835" max="835" width="11.140625" bestFit="1" customWidth="1"/>
    <col min="836" max="836" width="9" bestFit="1" customWidth="1"/>
    <col min="837" max="837" width="11.140625" bestFit="1" customWidth="1"/>
    <col min="838" max="843" width="12.42578125" bestFit="1" customWidth="1"/>
    <col min="844" max="844" width="7.85546875" bestFit="1" customWidth="1"/>
    <col min="845" max="845" width="11.140625" bestFit="1" customWidth="1"/>
    <col min="846" max="847" width="7.85546875" bestFit="1" customWidth="1"/>
    <col min="848" max="848" width="11.140625" bestFit="1" customWidth="1"/>
    <col min="849" max="850" width="9" bestFit="1" customWidth="1"/>
    <col min="851" max="851" width="11.140625" bestFit="1" customWidth="1"/>
    <col min="852" max="852" width="10.140625" bestFit="1" customWidth="1"/>
    <col min="853" max="853" width="11.140625" bestFit="1" customWidth="1"/>
    <col min="854" max="854" width="10.140625" bestFit="1" customWidth="1"/>
    <col min="855" max="855" width="11.140625" bestFit="1" customWidth="1"/>
    <col min="856" max="856" width="9" bestFit="1" customWidth="1"/>
    <col min="857" max="857" width="11.140625" bestFit="1" customWidth="1"/>
    <col min="858" max="858" width="9" bestFit="1" customWidth="1"/>
    <col min="859" max="859" width="11.140625" bestFit="1" customWidth="1"/>
    <col min="860" max="860" width="7.85546875" bestFit="1" customWidth="1"/>
    <col min="861" max="861" width="11.140625" bestFit="1" customWidth="1"/>
    <col min="862" max="862" width="7.85546875" bestFit="1" customWidth="1"/>
    <col min="863" max="863" width="11.140625" bestFit="1" customWidth="1"/>
    <col min="864" max="864" width="9" bestFit="1" customWidth="1"/>
    <col min="865" max="865" width="11.140625" bestFit="1" customWidth="1"/>
    <col min="866" max="866" width="9" bestFit="1" customWidth="1"/>
    <col min="867" max="867" width="11.140625" bestFit="1" customWidth="1"/>
    <col min="868" max="868" width="9" bestFit="1" customWidth="1"/>
    <col min="869" max="869" width="11.140625" bestFit="1" customWidth="1"/>
    <col min="870" max="870" width="9" bestFit="1" customWidth="1"/>
    <col min="871" max="871" width="11.140625" bestFit="1" customWidth="1"/>
    <col min="872" max="872" width="7.85546875" bestFit="1" customWidth="1"/>
    <col min="873" max="873" width="11.140625" bestFit="1" customWidth="1"/>
    <col min="874" max="874" width="7.85546875" bestFit="1" customWidth="1"/>
    <col min="875" max="875" width="11.140625" bestFit="1" customWidth="1"/>
    <col min="876" max="876" width="11.28515625" bestFit="1" customWidth="1"/>
    <col min="877" max="877" width="7.85546875" bestFit="1" customWidth="1"/>
    <col min="878" max="878" width="11.28515625" bestFit="1" customWidth="1"/>
    <col min="879" max="879" width="9" bestFit="1" customWidth="1"/>
    <col min="880" max="880" width="11.140625" bestFit="1" customWidth="1"/>
    <col min="881" max="881" width="10.140625" bestFit="1" customWidth="1"/>
    <col min="882" max="882" width="9" bestFit="1" customWidth="1"/>
    <col min="883" max="883" width="11.140625" bestFit="1" customWidth="1"/>
    <col min="884" max="884" width="9" bestFit="1" customWidth="1"/>
    <col min="885" max="885" width="11.140625" bestFit="1" customWidth="1"/>
    <col min="886" max="886" width="9" bestFit="1" customWidth="1"/>
    <col min="887" max="887" width="11.140625" bestFit="1" customWidth="1"/>
    <col min="888" max="888" width="9" bestFit="1" customWidth="1"/>
    <col min="889" max="889" width="11.140625" bestFit="1" customWidth="1"/>
    <col min="890" max="890" width="9" bestFit="1" customWidth="1"/>
    <col min="891" max="891" width="11.140625" bestFit="1" customWidth="1"/>
    <col min="892" max="892" width="10.140625" bestFit="1" customWidth="1"/>
    <col min="893" max="893" width="11.140625" bestFit="1" customWidth="1"/>
    <col min="894" max="894" width="7.85546875" bestFit="1" customWidth="1"/>
    <col min="895" max="895" width="11.140625" bestFit="1" customWidth="1"/>
    <col min="896" max="896" width="7.85546875" bestFit="1" customWidth="1"/>
    <col min="897" max="897" width="11.140625" bestFit="1" customWidth="1"/>
    <col min="898" max="898" width="10.140625" bestFit="1" customWidth="1"/>
    <col min="899" max="899" width="11.140625" bestFit="1" customWidth="1"/>
    <col min="900" max="900" width="7.85546875" bestFit="1" customWidth="1"/>
    <col min="901" max="901" width="11.140625" bestFit="1" customWidth="1"/>
    <col min="902" max="903" width="11.28515625" bestFit="1" customWidth="1"/>
    <col min="904" max="904" width="9" bestFit="1" customWidth="1"/>
    <col min="905" max="905" width="11.140625" bestFit="1" customWidth="1"/>
    <col min="906" max="906" width="9" bestFit="1" customWidth="1"/>
    <col min="907" max="907" width="11.140625" bestFit="1" customWidth="1"/>
    <col min="908" max="908" width="9" bestFit="1" customWidth="1"/>
    <col min="909" max="909" width="11.140625" bestFit="1" customWidth="1"/>
    <col min="910" max="910" width="9" bestFit="1" customWidth="1"/>
    <col min="911" max="911" width="11.140625" bestFit="1" customWidth="1"/>
    <col min="912" max="912" width="7.85546875" bestFit="1" customWidth="1"/>
    <col min="913" max="913" width="11.140625" bestFit="1" customWidth="1"/>
    <col min="914" max="914" width="10.140625" bestFit="1" customWidth="1"/>
    <col min="915" max="915" width="11.140625" bestFit="1" customWidth="1"/>
    <col min="916" max="916" width="9" bestFit="1" customWidth="1"/>
    <col min="917" max="917" width="10.140625" bestFit="1" customWidth="1"/>
    <col min="918" max="918" width="11.140625" bestFit="1" customWidth="1"/>
    <col min="919" max="919" width="9" bestFit="1" customWidth="1"/>
    <col min="920" max="920" width="11.140625" bestFit="1" customWidth="1"/>
    <col min="921" max="921" width="9" bestFit="1" customWidth="1"/>
    <col min="922" max="922" width="11.140625" bestFit="1" customWidth="1"/>
    <col min="923" max="923" width="10.140625" bestFit="1" customWidth="1"/>
    <col min="924" max="924" width="11.140625" bestFit="1" customWidth="1"/>
    <col min="925" max="925" width="9" bestFit="1" customWidth="1"/>
    <col min="926" max="926" width="11.140625" bestFit="1" customWidth="1"/>
    <col min="927" max="927" width="9" bestFit="1" customWidth="1"/>
    <col min="928" max="928" width="11.140625" bestFit="1" customWidth="1"/>
    <col min="929" max="929" width="9" bestFit="1" customWidth="1"/>
    <col min="930" max="930" width="11.140625" bestFit="1" customWidth="1"/>
    <col min="931" max="931" width="7.85546875" bestFit="1" customWidth="1"/>
    <col min="932" max="932" width="11.140625" bestFit="1" customWidth="1"/>
    <col min="933" max="933" width="7.85546875" bestFit="1" customWidth="1"/>
    <col min="934" max="934" width="11.140625" bestFit="1" customWidth="1"/>
    <col min="935" max="935" width="9" bestFit="1" customWidth="1"/>
    <col min="936" max="936" width="11.140625" bestFit="1" customWidth="1"/>
    <col min="937" max="937" width="9" bestFit="1" customWidth="1"/>
    <col min="938" max="938" width="11.140625" bestFit="1" customWidth="1"/>
    <col min="939" max="939" width="9" bestFit="1" customWidth="1"/>
    <col min="940" max="940" width="11.140625" bestFit="1" customWidth="1"/>
    <col min="941" max="942" width="9" bestFit="1" customWidth="1"/>
    <col min="943" max="943" width="11.140625" bestFit="1" customWidth="1"/>
    <col min="944" max="944" width="9" bestFit="1" customWidth="1"/>
    <col min="945" max="945" width="11.140625" bestFit="1" customWidth="1"/>
    <col min="946" max="946" width="9" bestFit="1" customWidth="1"/>
    <col min="947" max="947" width="7.85546875" bestFit="1" customWidth="1"/>
    <col min="948" max="948" width="11.140625" bestFit="1" customWidth="1"/>
    <col min="949" max="949" width="9" bestFit="1" customWidth="1"/>
    <col min="950" max="950" width="11.140625" bestFit="1" customWidth="1"/>
    <col min="951" max="951" width="9" bestFit="1" customWidth="1"/>
    <col min="952" max="952" width="11.140625" bestFit="1" customWidth="1"/>
    <col min="953" max="953" width="9" bestFit="1" customWidth="1"/>
    <col min="954" max="954" width="11.140625" bestFit="1" customWidth="1"/>
    <col min="955" max="955" width="9" bestFit="1" customWidth="1"/>
    <col min="956" max="956" width="11.140625" bestFit="1" customWidth="1"/>
    <col min="957" max="957" width="7.85546875" bestFit="1" customWidth="1"/>
    <col min="958" max="958" width="11.140625" bestFit="1" customWidth="1"/>
    <col min="959" max="959" width="9" bestFit="1" customWidth="1"/>
    <col min="960" max="960" width="11.140625" bestFit="1" customWidth="1"/>
    <col min="961" max="961" width="9" bestFit="1" customWidth="1"/>
    <col min="962" max="962" width="11.140625" bestFit="1" customWidth="1"/>
    <col min="963" max="963" width="9" bestFit="1" customWidth="1"/>
    <col min="964" max="964" width="7.85546875" bestFit="1" customWidth="1"/>
    <col min="965" max="965" width="11.140625" bestFit="1" customWidth="1"/>
    <col min="966" max="968" width="11.28515625" bestFit="1" customWidth="1"/>
    <col min="969" max="969" width="9" bestFit="1" customWidth="1"/>
    <col min="970" max="970" width="11.28515625" bestFit="1" customWidth="1"/>
    <col min="971" max="971" width="9" bestFit="1" customWidth="1"/>
    <col min="972" max="972" width="11.140625" bestFit="1" customWidth="1"/>
    <col min="973" max="973" width="9" bestFit="1" customWidth="1"/>
    <col min="974" max="977" width="11.28515625" bestFit="1" customWidth="1"/>
    <col min="978" max="978" width="10.140625" bestFit="1" customWidth="1"/>
    <col min="979" max="979" width="9" bestFit="1" customWidth="1"/>
    <col min="980" max="980" width="11.140625" bestFit="1" customWidth="1"/>
    <col min="981" max="982" width="9" bestFit="1" customWidth="1"/>
    <col min="983" max="983" width="11.140625" bestFit="1" customWidth="1"/>
    <col min="984" max="984" width="9" bestFit="1" customWidth="1"/>
    <col min="985" max="985" width="11.140625" bestFit="1" customWidth="1"/>
    <col min="986" max="986" width="7.85546875" bestFit="1" customWidth="1"/>
    <col min="987" max="987" width="11.140625" bestFit="1" customWidth="1"/>
    <col min="988" max="988" width="7.5703125" bestFit="1" customWidth="1"/>
    <col min="989" max="989" width="11.140625" bestFit="1" customWidth="1"/>
    <col min="990" max="990" width="9" bestFit="1" customWidth="1"/>
    <col min="991" max="991" width="11.140625" bestFit="1" customWidth="1"/>
    <col min="992" max="992" width="9" bestFit="1" customWidth="1"/>
    <col min="993" max="993" width="11.140625" bestFit="1" customWidth="1"/>
    <col min="994" max="994" width="9" bestFit="1" customWidth="1"/>
    <col min="995" max="995" width="11.140625" bestFit="1" customWidth="1"/>
    <col min="996" max="996" width="9" bestFit="1" customWidth="1"/>
    <col min="997" max="997" width="7.85546875" bestFit="1" customWidth="1"/>
    <col min="998" max="998" width="11.140625" bestFit="1" customWidth="1"/>
    <col min="999" max="999" width="9" bestFit="1" customWidth="1"/>
    <col min="1000" max="1000" width="11.140625" bestFit="1" customWidth="1"/>
    <col min="1001" max="1002" width="12.42578125" bestFit="1" customWidth="1"/>
    <col min="1003" max="1003" width="9" bestFit="1" customWidth="1"/>
    <col min="1004" max="1004" width="11.140625" bestFit="1" customWidth="1"/>
    <col min="1005" max="1005" width="10.140625" bestFit="1" customWidth="1"/>
    <col min="1006" max="1006" width="11.140625" bestFit="1" customWidth="1"/>
    <col min="1007" max="1007" width="9" bestFit="1" customWidth="1"/>
    <col min="1008" max="1009" width="11.28515625" bestFit="1" customWidth="1"/>
    <col min="1010" max="1010" width="10.140625" bestFit="1" customWidth="1"/>
    <col min="1011" max="1011" width="11.140625" bestFit="1" customWidth="1"/>
    <col min="1012" max="1012" width="9" bestFit="1" customWidth="1"/>
    <col min="1013" max="1013" width="11.140625" bestFit="1" customWidth="1"/>
    <col min="1014" max="1014" width="7.85546875" bestFit="1" customWidth="1"/>
    <col min="1015" max="1015" width="11.140625" bestFit="1" customWidth="1"/>
    <col min="1016" max="1016" width="9" bestFit="1" customWidth="1"/>
    <col min="1017" max="1017" width="11.140625" bestFit="1" customWidth="1"/>
    <col min="1018" max="1019" width="11.28515625" bestFit="1" customWidth="1"/>
    <col min="1020" max="1020" width="9" bestFit="1" customWidth="1"/>
    <col min="1021" max="1021" width="11.140625" bestFit="1" customWidth="1"/>
    <col min="1022" max="1022" width="9" bestFit="1" customWidth="1"/>
    <col min="1023" max="1023" width="11.140625" bestFit="1" customWidth="1"/>
    <col min="1024" max="1024" width="9" bestFit="1" customWidth="1"/>
    <col min="1025" max="1025" width="11.140625" bestFit="1" customWidth="1"/>
    <col min="1026" max="1026" width="9" bestFit="1" customWidth="1"/>
    <col min="1027" max="1027" width="11.140625" bestFit="1" customWidth="1"/>
    <col min="1028" max="1028" width="9" bestFit="1" customWidth="1"/>
    <col min="1029" max="1029" width="11.140625" bestFit="1" customWidth="1"/>
    <col min="1030" max="1031" width="11.28515625" bestFit="1" customWidth="1"/>
    <col min="1032" max="1032" width="7.85546875" bestFit="1" customWidth="1"/>
    <col min="1033" max="1033" width="11.140625" bestFit="1" customWidth="1"/>
    <col min="1034" max="1034" width="9" bestFit="1" customWidth="1"/>
    <col min="1035" max="1035" width="11.140625" bestFit="1" customWidth="1"/>
    <col min="1036" max="1036" width="7.85546875" bestFit="1" customWidth="1"/>
    <col min="1037" max="1037" width="11.140625" customWidth="1"/>
    <col min="1038" max="1038" width="9" bestFit="1" customWidth="1"/>
    <col min="1039" max="1039" width="11.140625" bestFit="1" customWidth="1"/>
    <col min="1040" max="1040" width="9" bestFit="1" customWidth="1"/>
    <col min="1041" max="1041" width="11.140625" bestFit="1" customWidth="1"/>
    <col min="1042" max="1042" width="7.85546875" bestFit="1" customWidth="1"/>
    <col min="1043" max="1043" width="11.140625" bestFit="1" customWidth="1"/>
    <col min="1044" max="1044" width="9" bestFit="1" customWidth="1"/>
    <col min="1045" max="1045" width="11.140625" bestFit="1" customWidth="1"/>
    <col min="1046" max="1046" width="9" bestFit="1" customWidth="1"/>
    <col min="1047" max="1047" width="11.140625" bestFit="1" customWidth="1"/>
    <col min="1048" max="1048" width="11.28515625" bestFit="1" customWidth="1"/>
    <col min="1049" max="1049" width="7.85546875" bestFit="1" customWidth="1"/>
    <col min="1050" max="1050" width="11.28515625" bestFit="1" customWidth="1"/>
    <col min="1051" max="1051" width="7.85546875" bestFit="1" customWidth="1"/>
    <col min="1052" max="1052" width="11.140625" bestFit="1" customWidth="1"/>
    <col min="1053" max="1053" width="9" bestFit="1" customWidth="1"/>
    <col min="1054" max="1054" width="11.140625" bestFit="1" customWidth="1"/>
    <col min="1055" max="1055" width="10.140625" bestFit="1" customWidth="1"/>
    <col min="1056" max="1056" width="11.140625" bestFit="1" customWidth="1"/>
    <col min="1057" max="1057" width="9" bestFit="1" customWidth="1"/>
    <col min="1058" max="1058" width="11.140625" bestFit="1" customWidth="1"/>
    <col min="1059" max="1059" width="7.85546875" bestFit="1" customWidth="1"/>
    <col min="1060" max="1060" width="9" bestFit="1" customWidth="1"/>
    <col min="1061" max="1061" width="11.140625" bestFit="1" customWidth="1"/>
    <col min="1062" max="1062" width="9" bestFit="1" customWidth="1"/>
    <col min="1063" max="1063" width="11.140625" bestFit="1" customWidth="1"/>
    <col min="1064" max="1064" width="7.85546875" bestFit="1" customWidth="1"/>
    <col min="1065" max="1065" width="11.140625" bestFit="1" customWidth="1"/>
    <col min="1066" max="1066" width="9" bestFit="1" customWidth="1"/>
    <col min="1067" max="1067" width="11.140625" bestFit="1" customWidth="1"/>
    <col min="1068" max="1068" width="9" bestFit="1" customWidth="1"/>
    <col min="1069" max="1069" width="11.140625" bestFit="1" customWidth="1"/>
    <col min="1070" max="1070" width="9" bestFit="1" customWidth="1"/>
    <col min="1071" max="1071" width="11.140625" bestFit="1" customWidth="1"/>
    <col min="1072" max="1072" width="9" bestFit="1" customWidth="1"/>
    <col min="1073" max="1073" width="11.140625" bestFit="1" customWidth="1"/>
    <col min="1074" max="1075" width="9" bestFit="1" customWidth="1"/>
    <col min="1076" max="1076" width="11.140625" bestFit="1" customWidth="1"/>
    <col min="1077" max="1077" width="7.85546875" bestFit="1" customWidth="1"/>
    <col min="1078" max="1078" width="11.140625" bestFit="1" customWidth="1"/>
    <col min="1079" max="1080" width="9" bestFit="1" customWidth="1"/>
    <col min="1081" max="1081" width="11.140625" bestFit="1" customWidth="1"/>
    <col min="1082" max="1082" width="7.85546875" bestFit="1" customWidth="1"/>
    <col min="1083" max="1083" width="11.140625" bestFit="1" customWidth="1"/>
    <col min="1084" max="1084" width="9" bestFit="1" customWidth="1"/>
    <col min="1085" max="1085" width="11.140625" bestFit="1" customWidth="1"/>
    <col min="1086" max="1086" width="9" bestFit="1" customWidth="1"/>
    <col min="1087" max="1087" width="11.140625" bestFit="1" customWidth="1"/>
    <col min="1088" max="1088" width="9" bestFit="1" customWidth="1"/>
    <col min="1089" max="1089" width="11.140625" bestFit="1" customWidth="1"/>
    <col min="1090" max="1091" width="9" bestFit="1" customWidth="1"/>
    <col min="1092" max="1092" width="11.140625" bestFit="1" customWidth="1"/>
    <col min="1093" max="1093" width="9" bestFit="1" customWidth="1"/>
    <col min="1094" max="1094" width="11.140625" bestFit="1" customWidth="1"/>
    <col min="1095" max="1095" width="7.85546875" bestFit="1" customWidth="1"/>
    <col min="1096" max="1096" width="11.140625" bestFit="1" customWidth="1"/>
    <col min="1097" max="1098" width="9" bestFit="1" customWidth="1"/>
    <col min="1099" max="1099" width="11.140625" bestFit="1" customWidth="1"/>
    <col min="1100" max="1100" width="9" bestFit="1" customWidth="1"/>
    <col min="1101" max="1101" width="11.140625" bestFit="1" customWidth="1"/>
    <col min="1102" max="1103" width="9" bestFit="1" customWidth="1"/>
    <col min="1104" max="1104" width="11.140625" bestFit="1" customWidth="1"/>
    <col min="1105" max="1105" width="9" bestFit="1" customWidth="1"/>
    <col min="1106" max="1106" width="11.140625" bestFit="1" customWidth="1"/>
    <col min="1107" max="1107" width="7.85546875" bestFit="1" customWidth="1"/>
    <col min="1108" max="1108" width="11.140625" bestFit="1" customWidth="1"/>
    <col min="1109" max="1109" width="9" bestFit="1" customWidth="1"/>
    <col min="1110" max="1110" width="11.140625" bestFit="1" customWidth="1"/>
    <col min="1111" max="1111" width="9" bestFit="1" customWidth="1"/>
    <col min="1112" max="1112" width="11.140625" bestFit="1" customWidth="1"/>
    <col min="1113" max="1113" width="7.85546875" bestFit="1" customWidth="1"/>
    <col min="1114" max="1114" width="11.140625" bestFit="1" customWidth="1"/>
    <col min="1115" max="1115" width="7.85546875" bestFit="1" customWidth="1"/>
    <col min="1116" max="1116" width="11.140625" bestFit="1" customWidth="1"/>
    <col min="1117" max="1117" width="9" bestFit="1" customWidth="1"/>
    <col min="1118" max="1118" width="11.140625" bestFit="1" customWidth="1"/>
    <col min="1119" max="1119" width="9" bestFit="1" customWidth="1"/>
    <col min="1120" max="1120" width="11.140625" bestFit="1" customWidth="1"/>
    <col min="1121" max="1121" width="7.85546875" bestFit="1" customWidth="1"/>
    <col min="1122" max="1122" width="11.140625" bestFit="1" customWidth="1"/>
    <col min="1123" max="1123" width="7.5703125" bestFit="1" customWidth="1"/>
    <col min="1124" max="1124" width="11.140625" bestFit="1" customWidth="1"/>
    <col min="1125" max="1125" width="7.85546875" bestFit="1" customWidth="1"/>
    <col min="1126" max="1126" width="11.140625" bestFit="1" customWidth="1"/>
    <col min="1127" max="1127" width="9" bestFit="1" customWidth="1"/>
    <col min="1128" max="1128" width="11.140625" bestFit="1" customWidth="1"/>
    <col min="1129" max="1129" width="9" bestFit="1" customWidth="1"/>
    <col min="1130" max="1130" width="11.140625" bestFit="1" customWidth="1"/>
    <col min="1131" max="1131" width="7.85546875" bestFit="1" customWidth="1"/>
    <col min="1132" max="1132" width="11.140625" bestFit="1" customWidth="1"/>
    <col min="1133" max="1133" width="7.85546875" bestFit="1" customWidth="1"/>
    <col min="1134" max="1134" width="11.140625" bestFit="1" customWidth="1"/>
    <col min="1135" max="1135" width="9" bestFit="1" customWidth="1"/>
    <col min="1136" max="1136" width="11.140625" bestFit="1" customWidth="1"/>
    <col min="1137" max="1137" width="9" bestFit="1" customWidth="1"/>
    <col min="1138" max="1138" width="11.140625" bestFit="1" customWidth="1"/>
    <col min="1139" max="1139" width="9" bestFit="1" customWidth="1"/>
    <col min="1140" max="1140" width="7.85546875" bestFit="1" customWidth="1"/>
    <col min="1141" max="1141" width="11.140625" bestFit="1" customWidth="1"/>
    <col min="1142" max="1142" width="9" bestFit="1" customWidth="1"/>
    <col min="1143" max="1143" width="11.140625" bestFit="1" customWidth="1"/>
    <col min="1144" max="1144" width="7.85546875" bestFit="1" customWidth="1"/>
    <col min="1145" max="1145" width="9" bestFit="1" customWidth="1"/>
    <col min="1146" max="1146" width="11.140625" bestFit="1" customWidth="1"/>
    <col min="1147" max="1147" width="9" bestFit="1" customWidth="1"/>
    <col min="1148" max="1148" width="11.140625" bestFit="1" customWidth="1"/>
    <col min="1149" max="1149" width="7.85546875" bestFit="1" customWidth="1"/>
    <col min="1150" max="1150" width="11.140625" bestFit="1" customWidth="1"/>
    <col min="1151" max="1151" width="9" bestFit="1" customWidth="1"/>
    <col min="1152" max="1152" width="7.85546875" bestFit="1" customWidth="1"/>
    <col min="1153" max="1153" width="11.140625" bestFit="1" customWidth="1"/>
    <col min="1154" max="1154" width="9" bestFit="1" customWidth="1"/>
    <col min="1155" max="1155" width="7.85546875" bestFit="1" customWidth="1"/>
    <col min="1156" max="1156" width="11.140625" bestFit="1" customWidth="1"/>
    <col min="1157" max="1157" width="9" bestFit="1" customWidth="1"/>
    <col min="1158" max="1158" width="11.140625" bestFit="1" customWidth="1"/>
    <col min="1159" max="1159" width="9" bestFit="1" customWidth="1"/>
    <col min="1160" max="1160" width="11.140625" bestFit="1" customWidth="1"/>
    <col min="1161" max="1161" width="9" bestFit="1" customWidth="1"/>
    <col min="1162" max="1162" width="7.85546875" bestFit="1" customWidth="1"/>
    <col min="1163" max="1163" width="11.140625" bestFit="1" customWidth="1"/>
    <col min="1164" max="1164" width="9" bestFit="1" customWidth="1"/>
    <col min="1165" max="1165" width="11.140625" bestFit="1" customWidth="1"/>
    <col min="1166" max="1167" width="9" bestFit="1" customWidth="1"/>
    <col min="1168" max="1168" width="11.140625" bestFit="1" customWidth="1"/>
    <col min="1169" max="1169" width="7.85546875" bestFit="1" customWidth="1"/>
    <col min="1170" max="1170" width="11.140625" bestFit="1" customWidth="1"/>
    <col min="1171" max="1171" width="9" bestFit="1" customWidth="1"/>
    <col min="1172" max="1172" width="11.140625" bestFit="1" customWidth="1"/>
    <col min="1173" max="1173" width="9" bestFit="1" customWidth="1"/>
    <col min="1174" max="1174" width="11.140625" bestFit="1" customWidth="1"/>
    <col min="1175" max="1175" width="9" bestFit="1" customWidth="1"/>
    <col min="1176" max="1176" width="11.140625" bestFit="1" customWidth="1"/>
    <col min="1177" max="1177" width="9" bestFit="1" customWidth="1"/>
    <col min="1178" max="1178" width="11.140625" bestFit="1" customWidth="1"/>
    <col min="1179" max="1179" width="9" bestFit="1" customWidth="1"/>
    <col min="1180" max="1180" width="11.140625" bestFit="1" customWidth="1"/>
    <col min="1181" max="1181" width="7.5703125" bestFit="1" customWidth="1"/>
    <col min="1182" max="1182" width="11.140625" bestFit="1" customWidth="1"/>
    <col min="1183" max="1183" width="9" bestFit="1" customWidth="1"/>
    <col min="1184" max="1184" width="11.140625" bestFit="1" customWidth="1"/>
    <col min="1185" max="1185" width="7.85546875" bestFit="1" customWidth="1"/>
    <col min="1186" max="1186" width="11.140625" bestFit="1" customWidth="1"/>
    <col min="1187" max="1187" width="7.85546875" bestFit="1" customWidth="1"/>
    <col min="1188" max="1188" width="11.140625" bestFit="1" customWidth="1"/>
    <col min="1189" max="1189" width="10.140625" bestFit="1" customWidth="1"/>
    <col min="1190" max="1190" width="11.140625" bestFit="1" customWidth="1"/>
    <col min="1191" max="1191" width="7.85546875" bestFit="1" customWidth="1"/>
    <col min="1192" max="1192" width="11.140625" bestFit="1" customWidth="1"/>
    <col min="1193" max="1193" width="9" bestFit="1" customWidth="1"/>
    <col min="1194" max="1194" width="11.140625" bestFit="1" customWidth="1"/>
    <col min="1195" max="1195" width="9" bestFit="1" customWidth="1"/>
    <col min="1196" max="1196" width="11.140625" bestFit="1" customWidth="1"/>
    <col min="1197" max="1197" width="9" bestFit="1" customWidth="1"/>
    <col min="1198" max="1198" width="11.140625" bestFit="1" customWidth="1"/>
    <col min="1199" max="1199" width="9" bestFit="1" customWidth="1"/>
    <col min="1200" max="1200" width="11.140625" bestFit="1" customWidth="1"/>
    <col min="1201" max="1201" width="9" bestFit="1" customWidth="1"/>
    <col min="1202" max="1202" width="11.140625" bestFit="1" customWidth="1"/>
    <col min="1203" max="1203" width="9" bestFit="1" customWidth="1"/>
    <col min="1204" max="1204" width="11.140625" bestFit="1" customWidth="1"/>
    <col min="1205" max="1206" width="9" bestFit="1" customWidth="1"/>
    <col min="1207" max="1207" width="11.140625" bestFit="1" customWidth="1"/>
    <col min="1208" max="1208" width="9" bestFit="1" customWidth="1"/>
    <col min="1209" max="1209" width="7.85546875" bestFit="1" customWidth="1"/>
    <col min="1210" max="1210" width="11.140625" bestFit="1" customWidth="1"/>
    <col min="1211" max="1212" width="9" bestFit="1" customWidth="1"/>
    <col min="1213" max="1213" width="11.140625" bestFit="1" customWidth="1"/>
    <col min="1214" max="1214" width="9" bestFit="1" customWidth="1"/>
    <col min="1215" max="1215" width="11.140625" bestFit="1" customWidth="1"/>
    <col min="1216" max="1216" width="7.85546875" bestFit="1" customWidth="1"/>
    <col min="1217" max="1217" width="11.140625" bestFit="1" customWidth="1"/>
    <col min="1218" max="1218" width="9" bestFit="1" customWidth="1"/>
    <col min="1219" max="1219" width="11.140625" bestFit="1" customWidth="1"/>
    <col min="1220" max="1221" width="11.28515625" bestFit="1" customWidth="1"/>
    <col min="1222" max="1223" width="9" bestFit="1" customWidth="1"/>
    <col min="1224" max="1224" width="11.140625" bestFit="1" customWidth="1"/>
    <col min="1225" max="1225" width="9" bestFit="1" customWidth="1"/>
    <col min="1226" max="1226" width="11.140625" bestFit="1" customWidth="1"/>
    <col min="1227" max="1228" width="9" bestFit="1" customWidth="1"/>
    <col min="1229" max="1229" width="11.140625" bestFit="1" customWidth="1"/>
    <col min="1230" max="1231" width="9" bestFit="1" customWidth="1"/>
    <col min="1232" max="1232" width="11.140625" bestFit="1" customWidth="1"/>
    <col min="1233" max="1233" width="10.140625" bestFit="1" customWidth="1"/>
    <col min="1234" max="1234" width="11.140625" bestFit="1" customWidth="1"/>
    <col min="1235" max="1235" width="9" bestFit="1" customWidth="1"/>
    <col min="1236" max="1236" width="11.140625" bestFit="1" customWidth="1"/>
    <col min="1237" max="1237" width="7.85546875" bestFit="1" customWidth="1"/>
    <col min="1238" max="1238" width="11.140625" bestFit="1" customWidth="1"/>
    <col min="1239" max="1242" width="11.28515625" bestFit="1" customWidth="1"/>
    <col min="1243" max="1243" width="9" bestFit="1" customWidth="1"/>
    <col min="1244" max="1244" width="11.140625" bestFit="1" customWidth="1"/>
    <col min="1245" max="1245" width="7.85546875" bestFit="1" customWidth="1"/>
    <col min="1246" max="1246" width="11.140625" bestFit="1" customWidth="1"/>
    <col min="1247" max="1248" width="12.42578125" bestFit="1" customWidth="1"/>
    <col min="1249" max="1249" width="7.85546875" bestFit="1" customWidth="1"/>
    <col min="1250" max="1250" width="11.140625" bestFit="1" customWidth="1"/>
    <col min="1251" max="1251" width="9" bestFit="1" customWidth="1"/>
    <col min="1252" max="1252" width="11.140625" bestFit="1" customWidth="1"/>
    <col min="1253" max="1253" width="7.85546875" bestFit="1" customWidth="1"/>
    <col min="1254" max="1254" width="11.140625" bestFit="1" customWidth="1"/>
    <col min="1255" max="1255" width="10.140625" bestFit="1" customWidth="1"/>
    <col min="1256" max="1256" width="11.140625" bestFit="1" customWidth="1"/>
    <col min="1257" max="1257" width="7.85546875" bestFit="1" customWidth="1"/>
    <col min="1258" max="1258" width="11.140625" bestFit="1" customWidth="1"/>
    <col min="1259" max="1259" width="10.140625" bestFit="1" customWidth="1"/>
    <col min="1260" max="1260" width="11.140625" bestFit="1" customWidth="1"/>
    <col min="1261" max="1261" width="10.140625" bestFit="1" customWidth="1"/>
    <col min="1262" max="1262" width="11.140625" bestFit="1" customWidth="1"/>
    <col min="1263" max="1263" width="7.85546875" bestFit="1" customWidth="1"/>
    <col min="1264" max="1264" width="11.140625" bestFit="1" customWidth="1"/>
    <col min="1265" max="1265" width="9" bestFit="1" customWidth="1"/>
    <col min="1266" max="1266" width="11.140625" bestFit="1" customWidth="1"/>
    <col min="1267" max="1268" width="12.42578125" bestFit="1" customWidth="1"/>
    <col min="1269" max="1269" width="10.140625" bestFit="1" customWidth="1"/>
    <col min="1270" max="1270" width="11.140625" bestFit="1" customWidth="1"/>
    <col min="1271" max="1272" width="9" bestFit="1" customWidth="1"/>
    <col min="1273" max="1273" width="11.140625" bestFit="1" customWidth="1"/>
    <col min="1274" max="1274" width="7.85546875" bestFit="1" customWidth="1"/>
    <col min="1275" max="1275" width="11.140625" bestFit="1" customWidth="1"/>
    <col min="1276" max="1276" width="7.85546875" bestFit="1" customWidth="1"/>
    <col min="1277" max="1277" width="11.140625" bestFit="1" customWidth="1"/>
    <col min="1278" max="1281" width="11.28515625" bestFit="1" customWidth="1"/>
    <col min="1282" max="1282" width="9" bestFit="1" customWidth="1"/>
    <col min="1283" max="1283" width="11.140625" bestFit="1" customWidth="1"/>
    <col min="1284" max="1285" width="11.28515625" bestFit="1" customWidth="1"/>
    <col min="1286" max="1286" width="7.85546875" bestFit="1" customWidth="1"/>
    <col min="1287" max="1287" width="11.140625" bestFit="1" customWidth="1"/>
    <col min="1288" max="1288" width="7.85546875" bestFit="1" customWidth="1"/>
    <col min="1289" max="1289" width="11.140625" bestFit="1" customWidth="1"/>
    <col min="1290" max="1290" width="9" bestFit="1" customWidth="1"/>
    <col min="1291" max="1291" width="11.140625" bestFit="1" customWidth="1"/>
    <col min="1292" max="1292" width="7.85546875" bestFit="1" customWidth="1"/>
    <col min="1293" max="1293" width="11.140625" bestFit="1" customWidth="1"/>
    <col min="1294" max="1294" width="7.85546875" bestFit="1" customWidth="1"/>
    <col min="1295" max="1295" width="11.140625" bestFit="1" customWidth="1"/>
    <col min="1296" max="1297" width="12.42578125" bestFit="1" customWidth="1"/>
    <col min="1298" max="1298" width="7.85546875" bestFit="1" customWidth="1"/>
    <col min="1299" max="1299" width="11.140625" bestFit="1" customWidth="1"/>
    <col min="1300" max="1300" width="7.85546875" bestFit="1" customWidth="1"/>
    <col min="1301" max="1301" width="11.140625" bestFit="1" customWidth="1"/>
    <col min="1302" max="1302" width="7.85546875" bestFit="1" customWidth="1"/>
    <col min="1303" max="1303" width="11.140625" bestFit="1" customWidth="1"/>
    <col min="1304" max="1304" width="7.85546875" bestFit="1" customWidth="1"/>
    <col min="1305" max="1305" width="11.140625" bestFit="1" customWidth="1"/>
    <col min="1306" max="1306" width="9" bestFit="1" customWidth="1"/>
    <col min="1307" max="1307" width="11.140625" bestFit="1" customWidth="1"/>
    <col min="1308" max="1308" width="9" bestFit="1" customWidth="1"/>
    <col min="1309" max="1309" width="11.140625" bestFit="1" customWidth="1"/>
    <col min="1310" max="1310" width="9" bestFit="1" customWidth="1"/>
    <col min="1311" max="1311" width="11.140625" bestFit="1" customWidth="1"/>
    <col min="1312" max="1312" width="7.85546875" bestFit="1" customWidth="1"/>
    <col min="1313" max="1313" width="11.140625" bestFit="1" customWidth="1"/>
    <col min="1314" max="1314" width="9" bestFit="1" customWidth="1"/>
    <col min="1315" max="1315" width="11.140625" bestFit="1" customWidth="1"/>
    <col min="1316" max="1316" width="7.85546875" bestFit="1" customWidth="1"/>
    <col min="1317" max="1317" width="11.140625" bestFit="1" customWidth="1"/>
    <col min="1318" max="1318" width="7.85546875" bestFit="1" customWidth="1"/>
    <col min="1319" max="1319" width="11.140625" bestFit="1" customWidth="1"/>
    <col min="1320" max="1320" width="9" bestFit="1" customWidth="1"/>
    <col min="1321" max="1321" width="11.140625" bestFit="1" customWidth="1"/>
    <col min="1322" max="1322" width="7.85546875" bestFit="1" customWidth="1"/>
    <col min="1323" max="1323" width="11.140625" bestFit="1" customWidth="1"/>
    <col min="1324" max="1325" width="9" bestFit="1" customWidth="1"/>
    <col min="1326" max="1326" width="11.140625" bestFit="1" customWidth="1"/>
    <col min="1327" max="1327" width="7.85546875" bestFit="1" customWidth="1"/>
    <col min="1328" max="1328" width="11.140625" bestFit="1" customWidth="1"/>
    <col min="1329" max="1329" width="7.85546875" bestFit="1" customWidth="1"/>
    <col min="1330" max="1330" width="11.140625" bestFit="1" customWidth="1"/>
    <col min="1331" max="1331" width="10.140625" bestFit="1" customWidth="1"/>
    <col min="1332" max="1332" width="11.140625" bestFit="1" customWidth="1"/>
    <col min="1333" max="1333" width="9" bestFit="1" customWidth="1"/>
    <col min="1334" max="1334" width="11.140625" bestFit="1" customWidth="1"/>
    <col min="1335" max="1335" width="7.85546875" bestFit="1" customWidth="1"/>
    <col min="1336" max="1336" width="11.140625" bestFit="1" customWidth="1"/>
    <col min="1337" max="1337" width="7.85546875" bestFit="1" customWidth="1"/>
    <col min="1338" max="1338" width="11.140625" bestFit="1" customWidth="1"/>
    <col min="1339" max="1339" width="9" bestFit="1" customWidth="1"/>
    <col min="1340" max="1340" width="11.140625" bestFit="1" customWidth="1"/>
    <col min="1341" max="1341" width="7.85546875" bestFit="1" customWidth="1"/>
    <col min="1342" max="1342" width="11.140625" bestFit="1" customWidth="1"/>
    <col min="1343" max="1343" width="9" bestFit="1" customWidth="1"/>
    <col min="1344" max="1344" width="11.140625" bestFit="1" customWidth="1"/>
    <col min="1345" max="1345" width="9" bestFit="1" customWidth="1"/>
    <col min="1346" max="1346" width="11.140625" bestFit="1" customWidth="1"/>
    <col min="1347" max="1347" width="9" bestFit="1" customWidth="1"/>
    <col min="1348" max="1348" width="7.85546875" bestFit="1" customWidth="1"/>
    <col min="1349" max="1349" width="11.140625" bestFit="1" customWidth="1"/>
    <col min="1350" max="1350" width="9" bestFit="1" customWidth="1"/>
    <col min="1351" max="1351" width="10.140625" bestFit="1" customWidth="1"/>
    <col min="1352" max="1352" width="11.140625" bestFit="1" customWidth="1"/>
    <col min="1353" max="1353" width="7.85546875" bestFit="1" customWidth="1"/>
    <col min="1354" max="1354" width="11.140625" bestFit="1" customWidth="1"/>
    <col min="1355" max="1355" width="7.85546875" bestFit="1" customWidth="1"/>
    <col min="1356" max="1356" width="11.140625" bestFit="1" customWidth="1"/>
    <col min="1357" max="1358" width="9" bestFit="1" customWidth="1"/>
    <col min="1359" max="1359" width="11.140625" bestFit="1" customWidth="1"/>
    <col min="1360" max="1360" width="7.85546875" bestFit="1" customWidth="1"/>
    <col min="1361" max="1361" width="11.140625" bestFit="1" customWidth="1"/>
    <col min="1362" max="1362" width="9" bestFit="1" customWidth="1"/>
    <col min="1363" max="1363" width="11.140625" bestFit="1" customWidth="1"/>
    <col min="1364" max="1364" width="7.85546875" bestFit="1" customWidth="1"/>
    <col min="1365" max="1365" width="11.140625" bestFit="1" customWidth="1"/>
    <col min="1366" max="1366" width="9" bestFit="1" customWidth="1"/>
    <col min="1367" max="1367" width="11.140625" bestFit="1" customWidth="1"/>
    <col min="1368" max="1368" width="9" bestFit="1" customWidth="1"/>
    <col min="1369" max="1369" width="11.140625" bestFit="1" customWidth="1"/>
    <col min="1370" max="1370" width="9" bestFit="1" customWidth="1"/>
    <col min="1371" max="1371" width="7.85546875" bestFit="1" customWidth="1"/>
    <col min="1372" max="1372" width="11.140625" bestFit="1" customWidth="1"/>
    <col min="1373" max="1373" width="7.85546875" bestFit="1" customWidth="1"/>
    <col min="1374" max="1374" width="11.140625" bestFit="1" customWidth="1"/>
    <col min="1375" max="1375" width="9" bestFit="1" customWidth="1"/>
    <col min="1376" max="1376" width="7.85546875" bestFit="1" customWidth="1"/>
    <col min="1377" max="1377" width="11.140625" bestFit="1" customWidth="1"/>
    <col min="1378" max="1378" width="11.28515625" bestFit="1" customWidth="1"/>
    <col min="1379" max="1379" width="9" bestFit="1" customWidth="1"/>
    <col min="1380" max="1380" width="11.28515625" bestFit="1" customWidth="1"/>
    <col min="1381" max="1381" width="7.85546875" bestFit="1" customWidth="1"/>
    <col min="1382" max="1382" width="11.140625" bestFit="1" customWidth="1"/>
    <col min="1383" max="1383" width="7.85546875" bestFit="1" customWidth="1"/>
    <col min="1384" max="1384" width="11.140625" bestFit="1" customWidth="1"/>
    <col min="1385" max="1385" width="7.85546875" bestFit="1" customWidth="1"/>
    <col min="1386" max="1386" width="11.140625" bestFit="1" customWidth="1"/>
    <col min="1387" max="1387" width="9" bestFit="1" customWidth="1"/>
    <col min="1388" max="1388" width="11.140625" bestFit="1" customWidth="1"/>
    <col min="1389" max="1389" width="7.85546875" bestFit="1" customWidth="1"/>
    <col min="1390" max="1390" width="11.140625" bestFit="1" customWidth="1"/>
    <col min="1391" max="1391" width="9" bestFit="1" customWidth="1"/>
    <col min="1392" max="1392" width="11.140625" bestFit="1" customWidth="1"/>
    <col min="1393" max="1394" width="9" bestFit="1" customWidth="1"/>
    <col min="1395" max="1395" width="11.140625" bestFit="1" customWidth="1"/>
    <col min="1396" max="1397" width="12.42578125" bestFit="1" customWidth="1"/>
    <col min="1398" max="1398" width="9" bestFit="1" customWidth="1"/>
    <col min="1399" max="1399" width="11.140625" bestFit="1" customWidth="1"/>
    <col min="1400" max="1401" width="9" bestFit="1" customWidth="1"/>
    <col min="1402" max="1402" width="11.140625" bestFit="1" customWidth="1"/>
    <col min="1403" max="1403" width="9" bestFit="1" customWidth="1"/>
    <col min="1404" max="1404" width="11.140625" bestFit="1" customWidth="1"/>
    <col min="1405" max="1405" width="9" bestFit="1" customWidth="1"/>
    <col min="1406" max="1406" width="11.140625" bestFit="1" customWidth="1"/>
    <col min="1407" max="1407" width="9" bestFit="1" customWidth="1"/>
    <col min="1408" max="1408" width="11.140625" bestFit="1" customWidth="1"/>
    <col min="1409" max="1409" width="9" bestFit="1" customWidth="1"/>
    <col min="1410" max="1410" width="11.140625" bestFit="1" customWidth="1"/>
    <col min="1411" max="1411" width="10.140625" bestFit="1" customWidth="1"/>
    <col min="1412" max="1412" width="11.140625" bestFit="1" customWidth="1"/>
    <col min="1413" max="1413" width="9" bestFit="1" customWidth="1"/>
    <col min="1414" max="1414" width="11.140625" bestFit="1" customWidth="1"/>
    <col min="1415" max="1415" width="10.140625" bestFit="1" customWidth="1"/>
    <col min="1416" max="1416" width="11.140625" bestFit="1" customWidth="1"/>
    <col min="1417" max="1417" width="9" bestFit="1" customWidth="1"/>
    <col min="1418" max="1418" width="11.140625" bestFit="1" customWidth="1"/>
    <col min="1419" max="1419" width="10.140625" bestFit="1" customWidth="1"/>
    <col min="1420" max="1420" width="11.140625" bestFit="1" customWidth="1"/>
    <col min="1421" max="1421" width="9" bestFit="1" customWidth="1"/>
    <col min="1422" max="1422" width="11.140625" bestFit="1" customWidth="1"/>
    <col min="1423" max="1423" width="10.140625" bestFit="1" customWidth="1"/>
    <col min="1424" max="1424" width="11.140625" bestFit="1" customWidth="1"/>
    <col min="1425" max="1425" width="10.140625" bestFit="1" customWidth="1"/>
    <col min="1426" max="1426" width="11.140625" bestFit="1" customWidth="1"/>
    <col min="1427" max="1428" width="9" bestFit="1" customWidth="1"/>
    <col min="1429" max="1429" width="11.140625" bestFit="1" customWidth="1"/>
    <col min="1430" max="1430" width="10.140625" bestFit="1" customWidth="1"/>
    <col min="1431" max="1431" width="11.140625" bestFit="1" customWidth="1"/>
    <col min="1432" max="1432" width="9" bestFit="1" customWidth="1"/>
    <col min="1433" max="1433" width="11.140625" bestFit="1" customWidth="1"/>
    <col min="1434" max="1435" width="11.28515625" bestFit="1" customWidth="1"/>
    <col min="1436" max="1436" width="9" bestFit="1" customWidth="1"/>
    <col min="1437" max="1437" width="11.140625" bestFit="1" customWidth="1"/>
    <col min="1438" max="1438" width="9" bestFit="1" customWidth="1"/>
    <col min="1439" max="1439" width="11.140625" bestFit="1" customWidth="1"/>
    <col min="1440" max="1440" width="9" bestFit="1" customWidth="1"/>
    <col min="1441" max="1441" width="11.140625" bestFit="1" customWidth="1"/>
    <col min="1442" max="1442" width="9" bestFit="1" customWidth="1"/>
    <col min="1443" max="1443" width="11.140625" bestFit="1" customWidth="1"/>
    <col min="1444" max="1444" width="9" bestFit="1" customWidth="1"/>
    <col min="1445" max="1445" width="11.140625" bestFit="1" customWidth="1"/>
    <col min="1446" max="1446" width="9" bestFit="1" customWidth="1"/>
    <col min="1447" max="1447" width="7.85546875" bestFit="1" customWidth="1"/>
    <col min="1448" max="1448" width="11.140625" bestFit="1" customWidth="1"/>
    <col min="1449" max="1449" width="7.5703125" bestFit="1" customWidth="1"/>
    <col min="1450" max="1450" width="11.140625" bestFit="1" customWidth="1"/>
    <col min="1451" max="1451" width="7.85546875" bestFit="1" customWidth="1"/>
    <col min="1452" max="1452" width="11.140625" bestFit="1" customWidth="1"/>
    <col min="1453" max="1453" width="9" bestFit="1" customWidth="1"/>
    <col min="1454" max="1454" width="11.140625" bestFit="1" customWidth="1"/>
    <col min="1455" max="1455" width="10.140625" bestFit="1" customWidth="1"/>
    <col min="1456" max="1456" width="11.140625" bestFit="1" customWidth="1"/>
    <col min="1457" max="1457" width="9" bestFit="1" customWidth="1"/>
    <col min="1458" max="1458" width="11.140625" bestFit="1" customWidth="1"/>
    <col min="1459" max="1459" width="9" bestFit="1" customWidth="1"/>
    <col min="1460" max="1460" width="11.140625" bestFit="1" customWidth="1"/>
    <col min="1461" max="1461" width="9" bestFit="1" customWidth="1"/>
    <col min="1462" max="1462" width="11.140625" bestFit="1" customWidth="1"/>
    <col min="1463" max="1463" width="7.85546875" bestFit="1" customWidth="1"/>
    <col min="1464" max="1464" width="11.140625" bestFit="1" customWidth="1"/>
    <col min="1465" max="1465" width="9" bestFit="1" customWidth="1"/>
    <col min="1466" max="1466" width="11.140625" bestFit="1" customWidth="1"/>
    <col min="1467" max="1467" width="10.140625" bestFit="1" customWidth="1"/>
    <col min="1468" max="1468" width="11.140625" bestFit="1" customWidth="1"/>
    <col min="1469" max="1469" width="9" bestFit="1" customWidth="1"/>
    <col min="1470" max="1470" width="11.140625" bestFit="1" customWidth="1"/>
    <col min="1471" max="1471" width="9" bestFit="1" customWidth="1"/>
    <col min="1472" max="1472" width="7.85546875" bestFit="1" customWidth="1"/>
    <col min="1473" max="1473" width="11.140625" bestFit="1" customWidth="1"/>
    <col min="1474" max="1474" width="7.85546875" bestFit="1" customWidth="1"/>
    <col min="1475" max="1475" width="11.140625" bestFit="1" customWidth="1"/>
    <col min="1476" max="1476" width="7.85546875" bestFit="1" customWidth="1"/>
    <col min="1477" max="1477" width="11.140625" bestFit="1" customWidth="1"/>
    <col min="1478" max="1478" width="9" bestFit="1" customWidth="1"/>
    <col min="1479" max="1479" width="11.140625" bestFit="1" customWidth="1"/>
    <col min="1480" max="1480" width="9" bestFit="1" customWidth="1"/>
    <col min="1481" max="1481" width="11.140625" bestFit="1" customWidth="1"/>
    <col min="1482" max="1482" width="7.85546875" bestFit="1" customWidth="1"/>
    <col min="1483" max="1483" width="11.140625" bestFit="1" customWidth="1"/>
    <col min="1484" max="1484" width="7.85546875" bestFit="1" customWidth="1"/>
    <col min="1485" max="1485" width="11.140625" bestFit="1" customWidth="1"/>
    <col min="1486" max="1486" width="7.85546875" bestFit="1" customWidth="1"/>
    <col min="1487" max="1487" width="11.140625" bestFit="1" customWidth="1"/>
    <col min="1488" max="1488" width="9" bestFit="1" customWidth="1"/>
    <col min="1489" max="1489" width="11.140625" bestFit="1" customWidth="1"/>
    <col min="1490" max="1490" width="9" bestFit="1" customWidth="1"/>
    <col min="1491" max="1491" width="11.140625" bestFit="1" customWidth="1"/>
    <col min="1492" max="1492" width="7.85546875" bestFit="1" customWidth="1"/>
    <col min="1493" max="1493" width="11.140625" bestFit="1" customWidth="1"/>
    <col min="1494" max="1494" width="9" bestFit="1" customWidth="1"/>
    <col min="1495" max="1495" width="11.140625" bestFit="1" customWidth="1"/>
    <col min="1496" max="1496" width="9" bestFit="1" customWidth="1"/>
    <col min="1497" max="1497" width="11.140625" bestFit="1" customWidth="1"/>
    <col min="1498" max="1498" width="9" bestFit="1" customWidth="1"/>
    <col min="1499" max="1499" width="11.140625" bestFit="1" customWidth="1"/>
    <col min="1500" max="1500" width="7.85546875" bestFit="1" customWidth="1"/>
    <col min="1501" max="1501" width="11.140625" bestFit="1" customWidth="1"/>
    <col min="1502" max="1502" width="9" bestFit="1" customWidth="1"/>
    <col min="1503" max="1503" width="11.140625" bestFit="1" customWidth="1"/>
    <col min="1504" max="1504" width="7.85546875" bestFit="1" customWidth="1"/>
    <col min="1505" max="1505" width="11.140625" bestFit="1" customWidth="1"/>
    <col min="1506" max="1506" width="7.85546875" bestFit="1" customWidth="1"/>
    <col min="1507" max="1507" width="11.140625" bestFit="1" customWidth="1"/>
    <col min="1508" max="1508" width="9" bestFit="1" customWidth="1"/>
    <col min="1509" max="1509" width="11.140625" bestFit="1" customWidth="1"/>
    <col min="1510" max="1510" width="7.85546875" bestFit="1" customWidth="1"/>
    <col min="1511" max="1511" width="11.140625" bestFit="1" customWidth="1"/>
    <col min="1512" max="1512" width="7.85546875" bestFit="1" customWidth="1"/>
    <col min="1513" max="1513" width="11.140625" bestFit="1" customWidth="1"/>
    <col min="1514" max="1514" width="7.85546875" bestFit="1" customWidth="1"/>
    <col min="1515" max="1515" width="11.140625" bestFit="1" customWidth="1"/>
    <col min="1516" max="1516" width="9" bestFit="1" customWidth="1"/>
    <col min="1517" max="1517" width="11.140625" bestFit="1" customWidth="1"/>
    <col min="1518" max="1518" width="10.140625" bestFit="1" customWidth="1"/>
    <col min="1519" max="1519" width="11.140625" bestFit="1" customWidth="1"/>
    <col min="1520" max="1520" width="9" bestFit="1" customWidth="1"/>
    <col min="1521" max="1521" width="11.140625" bestFit="1" customWidth="1"/>
    <col min="1522" max="1522" width="7.85546875" bestFit="1" customWidth="1"/>
    <col min="1523" max="1523" width="11.140625" bestFit="1" customWidth="1"/>
    <col min="1524" max="1524" width="9" bestFit="1" customWidth="1"/>
    <col min="1525" max="1525" width="11.140625" bestFit="1" customWidth="1"/>
    <col min="1526" max="1526" width="7.85546875" bestFit="1" customWidth="1"/>
    <col min="1527" max="1527" width="11.140625" bestFit="1" customWidth="1"/>
    <col min="1528" max="1528" width="7.85546875" bestFit="1" customWidth="1"/>
    <col min="1529" max="1529" width="11.140625" bestFit="1" customWidth="1"/>
    <col min="1530" max="1530" width="7.5703125" bestFit="1" customWidth="1"/>
    <col min="1531" max="1531" width="11.140625" bestFit="1" customWidth="1"/>
    <col min="1532" max="1532" width="7.85546875" bestFit="1" customWidth="1"/>
    <col min="1533" max="1533" width="11.140625" bestFit="1" customWidth="1"/>
    <col min="1534" max="1534" width="9" bestFit="1" customWidth="1"/>
    <col min="1535" max="1535" width="11.140625" bestFit="1" customWidth="1"/>
    <col min="1536" max="1536" width="7.85546875" bestFit="1" customWidth="1"/>
    <col min="1537" max="1537" width="11.140625" bestFit="1" customWidth="1"/>
    <col min="1538" max="1538" width="7.85546875" bestFit="1" customWidth="1"/>
    <col min="1539" max="1539" width="11.140625" bestFit="1" customWidth="1"/>
    <col min="1540" max="1540" width="9" bestFit="1" customWidth="1"/>
    <col min="1541" max="1541" width="11.140625" bestFit="1" customWidth="1"/>
    <col min="1542" max="1542" width="9" bestFit="1" customWidth="1"/>
    <col min="1543" max="1543" width="11.140625" bestFit="1" customWidth="1"/>
    <col min="1544" max="1544" width="9" bestFit="1" customWidth="1"/>
    <col min="1545" max="1545" width="11.140625" bestFit="1" customWidth="1"/>
    <col min="1546" max="1546" width="9" bestFit="1" customWidth="1"/>
    <col min="1547" max="1547" width="11.140625" bestFit="1" customWidth="1"/>
    <col min="1548" max="1548" width="9" bestFit="1" customWidth="1"/>
    <col min="1549" max="1549" width="11.140625" bestFit="1" customWidth="1"/>
    <col min="1550" max="1550" width="7.85546875" bestFit="1" customWidth="1"/>
    <col min="1551" max="1551" width="11.140625" bestFit="1" customWidth="1"/>
    <col min="1552" max="1552" width="9" bestFit="1" customWidth="1"/>
    <col min="1553" max="1553" width="11.140625" bestFit="1" customWidth="1"/>
    <col min="1554" max="1554" width="9" bestFit="1" customWidth="1"/>
    <col min="1555" max="1555" width="11.140625" bestFit="1" customWidth="1"/>
    <col min="1556" max="1556" width="9" bestFit="1" customWidth="1"/>
    <col min="1557" max="1557" width="11.140625" bestFit="1" customWidth="1"/>
    <col min="1558" max="1558" width="7.85546875" bestFit="1" customWidth="1"/>
    <col min="1559" max="1559" width="11.140625" bestFit="1" customWidth="1"/>
    <col min="1560" max="1560" width="9" bestFit="1" customWidth="1"/>
    <col min="1561" max="1561" width="11.140625" bestFit="1" customWidth="1"/>
    <col min="1562" max="1562" width="9" bestFit="1" customWidth="1"/>
    <col min="1563" max="1563" width="11.140625" bestFit="1" customWidth="1"/>
    <col min="1564" max="1564" width="10.140625" bestFit="1" customWidth="1"/>
    <col min="1565" max="1565" width="11.140625" bestFit="1" customWidth="1"/>
    <col min="1566" max="1567" width="11.28515625" bestFit="1" customWidth="1"/>
    <col min="1568" max="1568" width="7.85546875" bestFit="1" customWidth="1"/>
    <col min="1569" max="1569" width="11.140625" bestFit="1" customWidth="1"/>
    <col min="1570" max="1570" width="9" bestFit="1" customWidth="1"/>
    <col min="1571" max="1571" width="11.140625" bestFit="1" customWidth="1"/>
    <col min="1572" max="1572" width="9" bestFit="1" customWidth="1"/>
    <col min="1573" max="1573" width="11.140625" bestFit="1" customWidth="1"/>
    <col min="1574" max="1574" width="9" bestFit="1" customWidth="1"/>
    <col min="1575" max="1575" width="11.140625" bestFit="1" customWidth="1"/>
    <col min="1576" max="1576" width="9" bestFit="1" customWidth="1"/>
    <col min="1577" max="1577" width="11.140625" bestFit="1" customWidth="1"/>
    <col min="1578" max="1578" width="9" bestFit="1" customWidth="1"/>
    <col min="1579" max="1579" width="11.140625" bestFit="1" customWidth="1"/>
    <col min="1580" max="1580" width="9" bestFit="1" customWidth="1"/>
    <col min="1581" max="1581" width="11.140625" bestFit="1" customWidth="1"/>
    <col min="1582" max="1582" width="9" bestFit="1" customWidth="1"/>
    <col min="1583" max="1583" width="11.140625" bestFit="1" customWidth="1"/>
    <col min="1584" max="1584" width="9" bestFit="1" customWidth="1"/>
    <col min="1585" max="1585" width="11.140625" bestFit="1" customWidth="1"/>
    <col min="1586" max="1586" width="9" bestFit="1" customWidth="1"/>
    <col min="1587" max="1587" width="11.140625" bestFit="1" customWidth="1"/>
    <col min="1588" max="1588" width="9" bestFit="1" customWidth="1"/>
    <col min="1589" max="1589" width="11.140625" bestFit="1" customWidth="1"/>
    <col min="1590" max="1591" width="11.28515625" bestFit="1" customWidth="1"/>
    <col min="1592" max="1592" width="9" bestFit="1" customWidth="1"/>
    <col min="1593" max="1593" width="11.140625" bestFit="1" customWidth="1"/>
    <col min="1594" max="1594" width="9" bestFit="1" customWidth="1"/>
    <col min="1595" max="1595" width="11.140625" bestFit="1" customWidth="1"/>
    <col min="1596" max="1596" width="9" bestFit="1" customWidth="1"/>
    <col min="1597" max="1597" width="11.140625" bestFit="1" customWidth="1"/>
    <col min="1598" max="1598" width="7.85546875" bestFit="1" customWidth="1"/>
    <col min="1599" max="1599" width="11.140625" bestFit="1" customWidth="1"/>
    <col min="1600" max="1600" width="9" bestFit="1" customWidth="1"/>
    <col min="1601" max="1601" width="11.140625" bestFit="1" customWidth="1"/>
    <col min="1602" max="1602" width="9" bestFit="1" customWidth="1"/>
    <col min="1603" max="1603" width="11.140625" bestFit="1" customWidth="1"/>
    <col min="1604" max="1604" width="9" bestFit="1" customWidth="1"/>
    <col min="1605" max="1605" width="11.140625" bestFit="1" customWidth="1"/>
    <col min="1606" max="1606" width="9" bestFit="1" customWidth="1"/>
    <col min="1607" max="1607" width="11.140625" bestFit="1" customWidth="1"/>
    <col min="1608" max="1608" width="9" bestFit="1" customWidth="1"/>
    <col min="1609" max="1609" width="11.140625" bestFit="1" customWidth="1"/>
    <col min="1610" max="1610" width="9" bestFit="1" customWidth="1"/>
    <col min="1611" max="1611" width="11.140625" bestFit="1" customWidth="1"/>
    <col min="1612" max="1612" width="9" bestFit="1" customWidth="1"/>
    <col min="1613" max="1613" width="11.140625" bestFit="1" customWidth="1"/>
    <col min="1614" max="1614" width="9" bestFit="1" customWidth="1"/>
    <col min="1615" max="1615" width="11.140625" bestFit="1" customWidth="1"/>
    <col min="1616" max="1617" width="9" bestFit="1" customWidth="1"/>
    <col min="1618" max="1618" width="11.140625" bestFit="1" customWidth="1"/>
    <col min="1619" max="1619" width="9" bestFit="1" customWidth="1"/>
    <col min="1620" max="1620" width="11.140625" bestFit="1" customWidth="1"/>
    <col min="1621" max="1621" width="9" bestFit="1" customWidth="1"/>
    <col min="1622" max="1622" width="11.140625" bestFit="1" customWidth="1"/>
    <col min="1623" max="1623" width="9" bestFit="1" customWidth="1"/>
    <col min="1624" max="1624" width="11.140625" bestFit="1" customWidth="1"/>
    <col min="1625" max="1625" width="7.85546875" bestFit="1" customWidth="1"/>
    <col min="1626" max="1626" width="11.140625" bestFit="1" customWidth="1"/>
    <col min="1627" max="1627" width="9" bestFit="1" customWidth="1"/>
    <col min="1628" max="1628" width="11.140625" bestFit="1" customWidth="1"/>
    <col min="1629" max="1629" width="9" bestFit="1" customWidth="1"/>
    <col min="1630" max="1630" width="11.140625" bestFit="1" customWidth="1"/>
    <col min="1631" max="1631" width="7.85546875" bestFit="1" customWidth="1"/>
    <col min="1632" max="1632" width="11.140625" bestFit="1" customWidth="1"/>
    <col min="1633" max="1633" width="7.85546875" bestFit="1" customWidth="1"/>
    <col min="1634" max="1634" width="11.140625" bestFit="1" customWidth="1"/>
    <col min="1635" max="1635" width="9" bestFit="1" customWidth="1"/>
    <col min="1636" max="1636" width="11.140625" bestFit="1" customWidth="1"/>
    <col min="1637" max="1637" width="7.85546875" bestFit="1" customWidth="1"/>
    <col min="1638" max="1638" width="11.140625" bestFit="1" customWidth="1"/>
    <col min="1639" max="1639" width="9" bestFit="1" customWidth="1"/>
    <col min="1640" max="1640" width="11.140625" bestFit="1" customWidth="1"/>
    <col min="1641" max="1642" width="9" bestFit="1" customWidth="1"/>
    <col min="1643" max="1643" width="11.140625" bestFit="1" customWidth="1"/>
    <col min="1644" max="1645" width="9" bestFit="1" customWidth="1"/>
    <col min="1646" max="1646" width="11.140625" bestFit="1" customWidth="1"/>
    <col min="1647" max="1647" width="7.85546875" bestFit="1" customWidth="1"/>
    <col min="1648" max="1648" width="11.140625" bestFit="1" customWidth="1"/>
    <col min="1649" max="1649" width="9" bestFit="1" customWidth="1"/>
    <col min="1650" max="1650" width="11.140625" bestFit="1" customWidth="1"/>
    <col min="1651" max="1651" width="9" bestFit="1" customWidth="1"/>
    <col min="1652" max="1652" width="11.140625" bestFit="1" customWidth="1"/>
    <col min="1653" max="1653" width="7.85546875" bestFit="1" customWidth="1"/>
    <col min="1654" max="1654" width="11.140625" bestFit="1" customWidth="1"/>
    <col min="1655" max="1655" width="7.85546875" bestFit="1" customWidth="1"/>
    <col min="1656" max="1656" width="11.140625" bestFit="1" customWidth="1"/>
    <col min="1657" max="1657" width="7.85546875" bestFit="1" customWidth="1"/>
    <col min="1658" max="1658" width="11.140625" bestFit="1" customWidth="1"/>
    <col min="1659" max="1659" width="7.85546875" bestFit="1" customWidth="1"/>
    <col min="1660" max="1660" width="11.140625" bestFit="1" customWidth="1"/>
    <col min="1661" max="1661" width="9" bestFit="1" customWidth="1"/>
    <col min="1662" max="1662" width="11.140625" bestFit="1" customWidth="1"/>
    <col min="1663" max="1664" width="11.28515625" bestFit="1" customWidth="1"/>
    <col min="1665" max="1665" width="9" bestFit="1" customWidth="1"/>
    <col min="1666" max="1666" width="11.140625" bestFit="1" customWidth="1"/>
    <col min="1667" max="1667" width="7.85546875" bestFit="1" customWidth="1"/>
    <col min="1668" max="1668" width="11.140625" bestFit="1" customWidth="1"/>
    <col min="1669" max="1672" width="11.28515625" bestFit="1" customWidth="1"/>
    <col min="1673" max="1673" width="9" bestFit="1" customWidth="1"/>
    <col min="1674" max="1674" width="11.140625" bestFit="1" customWidth="1"/>
    <col min="1675" max="1675" width="9" bestFit="1" customWidth="1"/>
    <col min="1676" max="1676" width="11.140625" bestFit="1" customWidth="1"/>
    <col min="1677" max="1677" width="7.85546875" bestFit="1" customWidth="1"/>
    <col min="1678" max="1678" width="11.140625" bestFit="1" customWidth="1"/>
    <col min="1679" max="1679" width="9" bestFit="1" customWidth="1"/>
    <col min="1680" max="1680" width="11.140625" bestFit="1" customWidth="1"/>
    <col min="1681" max="1681" width="9" bestFit="1" customWidth="1"/>
    <col min="1682" max="1682" width="11.140625" bestFit="1" customWidth="1"/>
    <col min="1683" max="1683" width="7.85546875" bestFit="1" customWidth="1"/>
    <col min="1684" max="1684" width="11.140625" bestFit="1" customWidth="1"/>
    <col min="1685" max="1685" width="10.140625" bestFit="1" customWidth="1"/>
    <col min="1686" max="1686" width="11.140625" bestFit="1" customWidth="1"/>
    <col min="1687" max="1687" width="10.140625" bestFit="1" customWidth="1"/>
    <col min="1688" max="1688" width="9" bestFit="1" customWidth="1"/>
    <col min="1689" max="1689" width="11.140625" bestFit="1" customWidth="1"/>
    <col min="1690" max="1690" width="9" bestFit="1" customWidth="1"/>
    <col min="1691" max="1691" width="11.140625" bestFit="1" customWidth="1"/>
    <col min="1692" max="1692" width="9" bestFit="1" customWidth="1"/>
    <col min="1693" max="1693" width="11.140625" bestFit="1" customWidth="1"/>
    <col min="1694" max="1694" width="9" bestFit="1" customWidth="1"/>
    <col min="1695" max="1695" width="11.140625" bestFit="1" customWidth="1"/>
    <col min="1696" max="1696" width="10.140625" bestFit="1" customWidth="1"/>
    <col min="1697" max="1697" width="11.140625" bestFit="1" customWidth="1"/>
    <col min="1698" max="1698" width="9" bestFit="1" customWidth="1"/>
    <col min="1699" max="1699" width="11.140625" bestFit="1" customWidth="1"/>
    <col min="1700" max="1700" width="10.140625" bestFit="1" customWidth="1"/>
    <col min="1701" max="1701" width="11.140625" bestFit="1" customWidth="1"/>
    <col min="1702" max="1702" width="10.140625" bestFit="1" customWidth="1"/>
    <col min="1703" max="1703" width="11.140625" bestFit="1" customWidth="1"/>
    <col min="1704" max="1704" width="9" bestFit="1" customWidth="1"/>
    <col min="1705" max="1705" width="11.140625" bestFit="1" customWidth="1"/>
    <col min="1706" max="1707" width="12.42578125" bestFit="1" customWidth="1"/>
    <col min="1708" max="1708" width="7.85546875" bestFit="1" customWidth="1"/>
    <col min="1709" max="1709" width="11.140625" bestFit="1" customWidth="1"/>
    <col min="1710" max="1710" width="9" bestFit="1" customWidth="1"/>
    <col min="1711" max="1711" width="11.140625" bestFit="1" customWidth="1"/>
    <col min="1712" max="1712" width="10.140625" bestFit="1" customWidth="1"/>
    <col min="1713" max="1713" width="11.140625" bestFit="1" customWidth="1"/>
    <col min="1714" max="1714" width="10.140625" bestFit="1" customWidth="1"/>
    <col min="1715" max="1715" width="11.140625" bestFit="1" customWidth="1"/>
    <col min="1716" max="1716" width="10.140625" bestFit="1" customWidth="1"/>
    <col min="1717" max="1717" width="11.140625" bestFit="1" customWidth="1"/>
    <col min="1718" max="1718" width="7.85546875" bestFit="1" customWidth="1"/>
    <col min="1719" max="1719" width="11.140625" bestFit="1" customWidth="1"/>
    <col min="1720" max="1721" width="11.28515625" bestFit="1" customWidth="1"/>
    <col min="1722" max="1722" width="9" bestFit="1" customWidth="1"/>
    <col min="1723" max="1723" width="11.140625" bestFit="1" customWidth="1"/>
    <col min="1724" max="1724" width="10.140625" bestFit="1" customWidth="1"/>
    <col min="1725" max="1725" width="11.140625" bestFit="1" customWidth="1"/>
    <col min="1726" max="1726" width="9" bestFit="1" customWidth="1"/>
    <col min="1727" max="1727" width="11.140625" bestFit="1" customWidth="1"/>
    <col min="1728" max="1728" width="10.140625" bestFit="1" customWidth="1"/>
    <col min="1729" max="1729" width="11.140625" bestFit="1" customWidth="1"/>
    <col min="1730" max="1730" width="7.85546875" bestFit="1" customWidth="1"/>
    <col min="1731" max="1731" width="11.140625" bestFit="1" customWidth="1"/>
    <col min="1732" max="1732" width="9" bestFit="1" customWidth="1"/>
    <col min="1733" max="1733" width="11.140625" bestFit="1" customWidth="1"/>
    <col min="1734" max="1734" width="10.140625" bestFit="1" customWidth="1"/>
    <col min="1735" max="1735" width="11.140625" bestFit="1" customWidth="1"/>
    <col min="1736" max="1736" width="7.85546875" bestFit="1" customWidth="1"/>
    <col min="1737" max="1737" width="11.140625" bestFit="1" customWidth="1"/>
    <col min="1738" max="1738" width="10.140625" bestFit="1" customWidth="1"/>
    <col min="1739" max="1739" width="11.140625" bestFit="1" customWidth="1"/>
    <col min="1740" max="1740" width="10.140625" bestFit="1" customWidth="1"/>
    <col min="1741" max="1741" width="11.140625" bestFit="1" customWidth="1"/>
    <col min="1742" max="1742" width="9" bestFit="1" customWidth="1"/>
    <col min="1743" max="1743" width="11.140625" bestFit="1" customWidth="1"/>
    <col min="1744" max="1744" width="9" bestFit="1" customWidth="1"/>
    <col min="1745" max="1745" width="11.140625" bestFit="1" customWidth="1"/>
    <col min="1746" max="1746" width="9" bestFit="1" customWidth="1"/>
    <col min="1747" max="1747" width="11.140625" bestFit="1" customWidth="1"/>
    <col min="1748" max="1748" width="9" bestFit="1" customWidth="1"/>
    <col min="1749" max="1749" width="11.140625" bestFit="1" customWidth="1"/>
    <col min="1750" max="1750" width="10.140625" bestFit="1" customWidth="1"/>
    <col min="1751" max="1751" width="11.140625" bestFit="1" customWidth="1"/>
    <col min="1752" max="1752" width="7.85546875" bestFit="1" customWidth="1"/>
    <col min="1753" max="1753" width="11.140625" bestFit="1" customWidth="1"/>
    <col min="1754" max="1754" width="10.140625" bestFit="1" customWidth="1"/>
    <col min="1755" max="1755" width="11.140625" bestFit="1" customWidth="1"/>
    <col min="1756" max="1756" width="10.140625" bestFit="1" customWidth="1"/>
    <col min="1757" max="1757" width="11.140625" bestFit="1" customWidth="1"/>
    <col min="1758" max="1759" width="12.42578125" bestFit="1" customWidth="1"/>
    <col min="1760" max="1760" width="10.140625" bestFit="1" customWidth="1"/>
    <col min="1761" max="1761" width="11.140625" bestFit="1" customWidth="1"/>
    <col min="1762" max="1762" width="10.140625" bestFit="1" customWidth="1"/>
    <col min="1763" max="1763" width="11.140625" bestFit="1" customWidth="1"/>
    <col min="1764" max="1764" width="10.140625" bestFit="1" customWidth="1"/>
    <col min="1765" max="1765" width="11.140625" bestFit="1" customWidth="1"/>
    <col min="1766" max="1766" width="10.140625" bestFit="1" customWidth="1"/>
    <col min="1767" max="1767" width="11.140625" bestFit="1" customWidth="1"/>
    <col min="1768" max="1768" width="9" bestFit="1" customWidth="1"/>
    <col min="1769" max="1769" width="11.140625" bestFit="1" customWidth="1"/>
    <col min="1770" max="1770" width="10.140625" bestFit="1" customWidth="1"/>
    <col min="1771" max="1771" width="11.140625" bestFit="1" customWidth="1"/>
    <col min="1772" max="1772" width="10.140625" bestFit="1" customWidth="1"/>
    <col min="1773" max="1773" width="11.140625" bestFit="1" customWidth="1"/>
    <col min="1774" max="1774" width="10.140625" bestFit="1" customWidth="1"/>
    <col min="1775" max="1775" width="11.140625" bestFit="1" customWidth="1"/>
    <col min="1776" max="1776" width="7.85546875" bestFit="1" customWidth="1"/>
    <col min="1777" max="1777" width="11.140625" bestFit="1" customWidth="1"/>
    <col min="1778" max="1778" width="9" bestFit="1" customWidth="1"/>
    <col min="1779" max="1779" width="11.140625" bestFit="1" customWidth="1"/>
    <col min="1780" max="1780" width="7.85546875" bestFit="1" customWidth="1"/>
    <col min="1781" max="1781" width="11.140625" bestFit="1" customWidth="1"/>
    <col min="1782" max="1782" width="9" bestFit="1" customWidth="1"/>
    <col min="1783" max="1783" width="11.140625" bestFit="1" customWidth="1"/>
    <col min="1784" max="1784" width="7.85546875" bestFit="1" customWidth="1"/>
    <col min="1785" max="1785" width="11.140625" bestFit="1" customWidth="1"/>
    <col min="1786" max="1786" width="9" bestFit="1" customWidth="1"/>
    <col min="1787" max="1787" width="11.140625" bestFit="1" customWidth="1"/>
    <col min="1788" max="1789" width="9" bestFit="1" customWidth="1"/>
    <col min="1790" max="1790" width="11.140625" bestFit="1" customWidth="1"/>
    <col min="1791" max="1791" width="7.85546875" bestFit="1" customWidth="1"/>
    <col min="1792" max="1792" width="11.140625" bestFit="1" customWidth="1"/>
    <col min="1793" max="1793" width="9" bestFit="1" customWidth="1"/>
    <col min="1794" max="1794" width="11.140625" bestFit="1" customWidth="1"/>
    <col min="1795" max="1795" width="9" bestFit="1" customWidth="1"/>
    <col min="1796" max="1796" width="11.140625" bestFit="1" customWidth="1"/>
    <col min="1797" max="1797" width="9" bestFit="1" customWidth="1"/>
    <col min="1798" max="1798" width="11.140625" bestFit="1" customWidth="1"/>
    <col min="1799" max="1800" width="9" bestFit="1" customWidth="1"/>
    <col min="1801" max="1801" width="11.140625" bestFit="1" customWidth="1"/>
    <col min="1802" max="1802" width="9" bestFit="1" customWidth="1"/>
    <col min="1803" max="1803" width="11.140625" bestFit="1" customWidth="1"/>
    <col min="1804" max="1804" width="9" bestFit="1" customWidth="1"/>
    <col min="1805" max="1805" width="11.140625" bestFit="1" customWidth="1"/>
    <col min="1806" max="1806" width="10.140625" bestFit="1" customWidth="1"/>
    <col min="1807" max="1807" width="11.140625" bestFit="1" customWidth="1"/>
    <col min="1808" max="1808" width="7.85546875" bestFit="1" customWidth="1"/>
    <col min="1809" max="1809" width="11.140625" bestFit="1" customWidth="1"/>
    <col min="1810" max="1810" width="9" bestFit="1" customWidth="1"/>
    <col min="1811" max="1811" width="11.140625" bestFit="1" customWidth="1"/>
    <col min="1812" max="1812" width="9" bestFit="1" customWidth="1"/>
    <col min="1813" max="1813" width="11.140625" bestFit="1" customWidth="1"/>
    <col min="1814" max="1814" width="7.85546875" bestFit="1" customWidth="1"/>
    <col min="1815" max="1815" width="11.140625" bestFit="1" customWidth="1"/>
    <col min="1816" max="1816" width="9" bestFit="1" customWidth="1"/>
    <col min="1817" max="1817" width="11.140625" bestFit="1" customWidth="1"/>
    <col min="1818" max="1818" width="9" bestFit="1" customWidth="1"/>
    <col min="1819" max="1819" width="11.140625" bestFit="1" customWidth="1"/>
    <col min="1820" max="1820" width="9" bestFit="1" customWidth="1"/>
    <col min="1821" max="1821" width="11.140625" bestFit="1" customWidth="1"/>
    <col min="1822" max="1822" width="9" bestFit="1" customWidth="1"/>
    <col min="1823" max="1823" width="11.140625" bestFit="1" customWidth="1"/>
    <col min="1824" max="1825" width="11.28515625" bestFit="1" customWidth="1"/>
    <col min="1826" max="1826" width="7.85546875" bestFit="1" customWidth="1"/>
    <col min="1827" max="1827" width="11.140625" bestFit="1" customWidth="1"/>
    <col min="1828" max="1828" width="7.85546875" bestFit="1" customWidth="1"/>
    <col min="1829" max="1829" width="11.140625" bestFit="1" customWidth="1"/>
    <col min="1830" max="1830" width="7.85546875" bestFit="1" customWidth="1"/>
    <col min="1831" max="1831" width="11.140625" bestFit="1" customWidth="1"/>
    <col min="1832" max="1832" width="7.85546875" bestFit="1" customWidth="1"/>
    <col min="1833" max="1833" width="11.140625" bestFit="1" customWidth="1"/>
    <col min="1834" max="1834" width="7.85546875" bestFit="1" customWidth="1"/>
    <col min="1835" max="1835" width="11.140625" bestFit="1" customWidth="1"/>
    <col min="1836" max="1836" width="7.5703125" bestFit="1" customWidth="1"/>
    <col min="1837" max="1837" width="11.140625" bestFit="1" customWidth="1"/>
    <col min="1838" max="1838" width="7.85546875" bestFit="1" customWidth="1"/>
    <col min="1839" max="1839" width="11.140625" bestFit="1" customWidth="1"/>
    <col min="1840" max="1840" width="9" bestFit="1" customWidth="1"/>
    <col min="1841" max="1841" width="11.140625" bestFit="1" customWidth="1"/>
    <col min="1842" max="1842" width="9" bestFit="1" customWidth="1"/>
    <col min="1843" max="1843" width="11.140625" bestFit="1" customWidth="1"/>
    <col min="1844" max="1844" width="7.85546875" bestFit="1" customWidth="1"/>
    <col min="1845" max="1845" width="11.140625" bestFit="1" customWidth="1"/>
    <col min="1846" max="1846" width="9" bestFit="1" customWidth="1"/>
    <col min="1847" max="1847" width="11.140625" bestFit="1" customWidth="1"/>
    <col min="1848" max="1848" width="9" bestFit="1" customWidth="1"/>
    <col min="1849" max="1849" width="11.140625" bestFit="1" customWidth="1"/>
    <col min="1850" max="1850" width="7.85546875" bestFit="1" customWidth="1"/>
    <col min="1851" max="1851" width="11.140625" bestFit="1" customWidth="1"/>
    <col min="1852" max="1852" width="10.140625" bestFit="1" customWidth="1"/>
    <col min="1853" max="1853" width="11.140625" bestFit="1" customWidth="1"/>
    <col min="1854" max="1854" width="7.5703125" bestFit="1" customWidth="1"/>
    <col min="1855" max="1855" width="11.140625" bestFit="1" customWidth="1"/>
    <col min="1856" max="1856" width="7.85546875" bestFit="1" customWidth="1"/>
    <col min="1857" max="1857" width="11.140625" bestFit="1" customWidth="1"/>
    <col min="1858" max="1858" width="9" bestFit="1" customWidth="1"/>
    <col min="1859" max="1859" width="11.140625" bestFit="1" customWidth="1"/>
    <col min="1860" max="1860" width="10.140625" bestFit="1" customWidth="1"/>
    <col min="1861" max="1861" width="11.140625" bestFit="1" customWidth="1"/>
    <col min="1862" max="1862" width="9" bestFit="1" customWidth="1"/>
    <col min="1863" max="1863" width="11.140625" bestFit="1" customWidth="1"/>
    <col min="1864" max="1865" width="9" bestFit="1" customWidth="1"/>
    <col min="1866" max="1866" width="11.140625" bestFit="1" customWidth="1"/>
    <col min="1867" max="1867" width="7.85546875" bestFit="1" customWidth="1"/>
    <col min="1868" max="1868" width="9" bestFit="1" customWidth="1"/>
    <col min="1869" max="1869" width="11.140625" bestFit="1" customWidth="1"/>
    <col min="1870" max="1870" width="9" bestFit="1" customWidth="1"/>
    <col min="1871" max="1871" width="11.140625" bestFit="1" customWidth="1"/>
    <col min="1872" max="1872" width="9" bestFit="1" customWidth="1"/>
    <col min="1873" max="1873" width="11.140625" bestFit="1" customWidth="1"/>
    <col min="1874" max="1874" width="7.85546875" bestFit="1" customWidth="1"/>
    <col min="1875" max="1875" width="11.140625" bestFit="1" customWidth="1"/>
    <col min="1876" max="1876" width="7.85546875" bestFit="1" customWidth="1"/>
    <col min="1877" max="1877" width="11.140625" bestFit="1" customWidth="1"/>
    <col min="1878" max="1878" width="9" bestFit="1" customWidth="1"/>
    <col min="1879" max="1879" width="11.140625" bestFit="1" customWidth="1"/>
    <col min="1880" max="1880" width="7.85546875" bestFit="1" customWidth="1"/>
    <col min="1881" max="1881" width="11.140625" bestFit="1" customWidth="1"/>
    <col min="1882" max="1882" width="9" bestFit="1" customWidth="1"/>
    <col min="1883" max="1883" width="11.140625" bestFit="1" customWidth="1"/>
    <col min="1884" max="1884" width="9" bestFit="1" customWidth="1"/>
    <col min="1885" max="1885" width="11.140625" bestFit="1" customWidth="1"/>
    <col min="1886" max="1887" width="11.28515625" bestFit="1" customWidth="1"/>
    <col min="1888" max="1888" width="7.85546875" bestFit="1" customWidth="1"/>
    <col min="1889" max="1889" width="11.140625" bestFit="1" customWidth="1"/>
    <col min="1890" max="1890" width="9" bestFit="1" customWidth="1"/>
    <col min="1891" max="1891" width="11.140625" bestFit="1" customWidth="1"/>
    <col min="1892" max="1892" width="7.5703125" bestFit="1" customWidth="1"/>
    <col min="1893" max="1893" width="11.140625" bestFit="1" customWidth="1"/>
    <col min="1894" max="1894" width="7.5703125" bestFit="1" customWidth="1"/>
    <col min="1895" max="1895" width="11.140625" bestFit="1" customWidth="1"/>
    <col min="1896" max="1896" width="7.85546875" bestFit="1" customWidth="1"/>
    <col min="1897" max="1897" width="11.140625" bestFit="1" customWidth="1"/>
    <col min="1898" max="1898" width="7.85546875" bestFit="1" customWidth="1"/>
    <col min="1899" max="1899" width="6.7109375" bestFit="1" customWidth="1"/>
    <col min="1900" max="1900" width="11.140625" bestFit="1" customWidth="1"/>
    <col min="1901" max="1901" width="9" bestFit="1" customWidth="1"/>
    <col min="1902" max="1902" width="11.140625" bestFit="1" customWidth="1"/>
    <col min="1903" max="1903" width="7.85546875" bestFit="1" customWidth="1"/>
    <col min="1904" max="1904" width="11.140625" bestFit="1" customWidth="1"/>
    <col min="1905" max="1905" width="10.140625" bestFit="1" customWidth="1"/>
    <col min="1906" max="1906" width="11.140625" bestFit="1" customWidth="1"/>
    <col min="1907" max="1907" width="7.85546875" bestFit="1" customWidth="1"/>
    <col min="1908" max="1908" width="11.140625" bestFit="1" customWidth="1"/>
    <col min="1909" max="1909" width="7.85546875" bestFit="1" customWidth="1"/>
    <col min="1910" max="1910" width="11.140625" bestFit="1" customWidth="1"/>
    <col min="1911" max="1911" width="9" bestFit="1" customWidth="1"/>
    <col min="1912" max="1912" width="11.140625" bestFit="1" customWidth="1"/>
    <col min="1913" max="1913" width="7.85546875" bestFit="1" customWidth="1"/>
    <col min="1914" max="1914" width="6.7109375" bestFit="1" customWidth="1"/>
    <col min="1915" max="1915" width="11.140625" bestFit="1" customWidth="1"/>
    <col min="1916" max="1916" width="9" bestFit="1" customWidth="1"/>
    <col min="1917" max="1917" width="11.140625" bestFit="1" customWidth="1"/>
    <col min="1918" max="1918" width="9" bestFit="1" customWidth="1"/>
    <col min="1919" max="1919" width="11.140625" bestFit="1" customWidth="1"/>
    <col min="1920" max="1920" width="7.85546875" bestFit="1" customWidth="1"/>
    <col min="1921" max="1921" width="11.140625" bestFit="1" customWidth="1"/>
    <col min="1922" max="1922" width="7.85546875" bestFit="1" customWidth="1"/>
    <col min="1923" max="1923" width="11.140625" bestFit="1" customWidth="1"/>
    <col min="1924" max="1924" width="7.85546875" bestFit="1" customWidth="1"/>
    <col min="1925" max="1925" width="11.140625" bestFit="1" customWidth="1"/>
    <col min="1926" max="1926" width="7.85546875" bestFit="1" customWidth="1"/>
    <col min="1927" max="1927" width="11.140625" bestFit="1" customWidth="1"/>
    <col min="1928" max="1928" width="9" bestFit="1" customWidth="1"/>
    <col min="1929" max="1929" width="11.140625" bestFit="1" customWidth="1"/>
    <col min="1930" max="1930" width="7.85546875" bestFit="1" customWidth="1"/>
    <col min="1931" max="1931" width="11.140625" bestFit="1" customWidth="1"/>
    <col min="1932" max="1932" width="9" bestFit="1" customWidth="1"/>
    <col min="1933" max="1933" width="11.140625" bestFit="1" customWidth="1"/>
    <col min="1934" max="1934" width="9" bestFit="1" customWidth="1"/>
    <col min="1935" max="1935" width="11.140625" bestFit="1" customWidth="1"/>
    <col min="1936" max="1936" width="9" bestFit="1" customWidth="1"/>
    <col min="1937" max="1937" width="11.140625" bestFit="1" customWidth="1"/>
    <col min="1938" max="1938" width="9" bestFit="1" customWidth="1"/>
    <col min="1939" max="1939" width="11.140625" bestFit="1" customWidth="1"/>
    <col min="1940" max="1940" width="9" bestFit="1" customWidth="1"/>
    <col min="1941" max="1941" width="11.140625" bestFit="1" customWidth="1"/>
    <col min="1942" max="1942" width="7.85546875" bestFit="1" customWidth="1"/>
    <col min="1943" max="1943" width="11.140625" bestFit="1" customWidth="1"/>
    <col min="1944" max="1944" width="7.5703125" bestFit="1" customWidth="1"/>
    <col min="1945" max="1945" width="11.140625" bestFit="1" customWidth="1"/>
    <col min="1946" max="1946" width="7.85546875" bestFit="1" customWidth="1"/>
    <col min="1947" max="1947" width="11.140625" bestFit="1" customWidth="1"/>
    <col min="1948" max="1948" width="7.85546875" bestFit="1" customWidth="1"/>
    <col min="1949" max="1949" width="11.140625" bestFit="1" customWidth="1"/>
    <col min="1950" max="1950" width="7.5703125" bestFit="1" customWidth="1"/>
    <col min="1951" max="1951" width="11.140625" bestFit="1" customWidth="1"/>
    <col min="1952" max="1952" width="7.85546875" bestFit="1" customWidth="1"/>
    <col min="1953" max="1953" width="11.140625" bestFit="1" customWidth="1"/>
    <col min="1954" max="1954" width="9" bestFit="1" customWidth="1"/>
    <col min="1955" max="1955" width="11.140625" bestFit="1" customWidth="1"/>
    <col min="1956" max="1956" width="9" bestFit="1" customWidth="1"/>
    <col min="1957" max="1957" width="11.140625" bestFit="1" customWidth="1"/>
    <col min="1958" max="1958" width="7.85546875" bestFit="1" customWidth="1"/>
    <col min="1959" max="1959" width="11.140625" bestFit="1" customWidth="1"/>
    <col min="1960" max="1960" width="9" bestFit="1" customWidth="1"/>
    <col min="1961" max="1961" width="11.140625" bestFit="1" customWidth="1"/>
    <col min="1962" max="1962" width="9" bestFit="1" customWidth="1"/>
    <col min="1963" max="1963" width="11.140625" bestFit="1" customWidth="1"/>
    <col min="1964" max="1964" width="9" bestFit="1" customWidth="1"/>
    <col min="1965" max="1965" width="11.140625" bestFit="1" customWidth="1"/>
    <col min="1966" max="1966" width="10.140625" bestFit="1" customWidth="1"/>
    <col min="1967" max="1967" width="11.140625" bestFit="1" customWidth="1"/>
    <col min="1968" max="1968" width="7.85546875" bestFit="1" customWidth="1"/>
    <col min="1969" max="1969" width="11.140625" bestFit="1" customWidth="1"/>
    <col min="1970" max="1970" width="9" bestFit="1" customWidth="1"/>
    <col min="1971" max="1971" width="11.140625" bestFit="1" customWidth="1"/>
    <col min="1972" max="1972" width="7.85546875" bestFit="1" customWidth="1"/>
    <col min="1973" max="1973" width="11.140625" bestFit="1" customWidth="1"/>
    <col min="1974" max="1974" width="9" bestFit="1" customWidth="1"/>
    <col min="1975" max="1976" width="11.28515625" bestFit="1" customWidth="1"/>
    <col min="1977" max="1977" width="9" bestFit="1" customWidth="1"/>
    <col min="1978" max="1979" width="11.28515625" bestFit="1" customWidth="1"/>
    <col min="1980" max="1980" width="10.140625" bestFit="1" customWidth="1"/>
    <col min="1981" max="1981" width="11.140625" bestFit="1" customWidth="1"/>
    <col min="1982" max="1982" width="7.85546875" bestFit="1" customWidth="1"/>
    <col min="1983" max="1983" width="11.140625" bestFit="1" customWidth="1"/>
    <col min="1984" max="1984" width="7.85546875" bestFit="1" customWidth="1"/>
    <col min="1985" max="1985" width="11.140625" bestFit="1" customWidth="1"/>
    <col min="1986" max="1986" width="9" bestFit="1" customWidth="1"/>
    <col min="1987" max="1987" width="11.140625" bestFit="1" customWidth="1"/>
    <col min="1988" max="1988" width="9" bestFit="1" customWidth="1"/>
    <col min="1989" max="1989" width="11.140625" bestFit="1" customWidth="1"/>
    <col min="1990" max="1990" width="9" bestFit="1" customWidth="1"/>
    <col min="1991" max="1991" width="11.140625" bestFit="1" customWidth="1"/>
    <col min="1992" max="1992" width="9" bestFit="1" customWidth="1"/>
    <col min="1993" max="1993" width="11.140625" bestFit="1" customWidth="1"/>
    <col min="1994" max="1994" width="7.85546875" bestFit="1" customWidth="1"/>
    <col min="1995" max="1995" width="11.140625" bestFit="1" customWidth="1"/>
    <col min="1996" max="1996" width="10.140625" bestFit="1" customWidth="1"/>
    <col min="1997" max="1997" width="11.140625" bestFit="1" customWidth="1"/>
    <col min="1998" max="1998" width="7.85546875" bestFit="1" customWidth="1"/>
    <col min="1999" max="1999" width="11.140625" bestFit="1" customWidth="1"/>
    <col min="2000" max="2000" width="9" bestFit="1" customWidth="1"/>
    <col min="2001" max="2001" width="11.140625" bestFit="1" customWidth="1"/>
    <col min="2002" max="2002" width="10.140625" bestFit="1" customWidth="1"/>
    <col min="2003" max="2003" width="11.140625" bestFit="1" customWidth="1"/>
    <col min="2004" max="2004" width="9" bestFit="1" customWidth="1"/>
    <col min="2005" max="2005" width="11.140625" bestFit="1" customWidth="1"/>
    <col min="2006" max="2006" width="9" bestFit="1" customWidth="1"/>
    <col min="2007" max="2007" width="11.140625" bestFit="1" customWidth="1"/>
    <col min="2008" max="2008" width="9" bestFit="1" customWidth="1"/>
    <col min="2009" max="2009" width="11.140625" bestFit="1" customWidth="1"/>
    <col min="2010" max="2010" width="7.85546875" bestFit="1" customWidth="1"/>
    <col min="2011" max="2011" width="11.140625" bestFit="1" customWidth="1"/>
    <col min="2012" max="2012" width="7.85546875" bestFit="1" customWidth="1"/>
    <col min="2013" max="2013" width="11.140625" bestFit="1" customWidth="1"/>
    <col min="2014" max="2014" width="7.85546875" bestFit="1" customWidth="1"/>
    <col min="2015" max="2015" width="11.140625" bestFit="1" customWidth="1"/>
    <col min="2016" max="2016" width="7.85546875" bestFit="1" customWidth="1"/>
    <col min="2017" max="2017" width="11.140625" bestFit="1" customWidth="1"/>
    <col min="2018" max="2018" width="9" bestFit="1" customWidth="1"/>
    <col min="2019" max="2019" width="11.140625" bestFit="1" customWidth="1"/>
    <col min="2020" max="2020" width="9" bestFit="1" customWidth="1"/>
    <col min="2021" max="2021" width="11.140625" bestFit="1" customWidth="1"/>
    <col min="2022" max="2022" width="9" bestFit="1" customWidth="1"/>
    <col min="2023" max="2023" width="11.140625" bestFit="1" customWidth="1"/>
    <col min="2024" max="2024" width="9" bestFit="1" customWidth="1"/>
    <col min="2025" max="2025" width="11.140625" bestFit="1" customWidth="1"/>
    <col min="2026" max="2026" width="9" bestFit="1" customWidth="1"/>
    <col min="2027" max="2027" width="11.140625" bestFit="1" customWidth="1"/>
    <col min="2028" max="2028" width="9" bestFit="1" customWidth="1"/>
    <col min="2029" max="2029" width="11.140625" bestFit="1" customWidth="1"/>
    <col min="2030" max="2030" width="9" bestFit="1" customWidth="1"/>
    <col min="2031" max="2031" width="11.140625" bestFit="1" customWidth="1"/>
    <col min="2032" max="2032" width="9" bestFit="1" customWidth="1"/>
    <col min="2033" max="2033" width="11.140625" bestFit="1" customWidth="1"/>
    <col min="2034" max="2034" width="9" bestFit="1" customWidth="1"/>
    <col min="2035" max="2035" width="11.140625" bestFit="1" customWidth="1"/>
    <col min="2036" max="2036" width="9" bestFit="1" customWidth="1"/>
    <col min="2037" max="2037" width="11.140625" bestFit="1" customWidth="1"/>
    <col min="2038" max="2038" width="9" bestFit="1" customWidth="1"/>
    <col min="2039" max="2039" width="11.140625" bestFit="1" customWidth="1"/>
    <col min="2040" max="2040" width="7.85546875" bestFit="1" customWidth="1"/>
    <col min="2041" max="2041" width="11.140625" bestFit="1" customWidth="1"/>
    <col min="2042" max="2042" width="9" bestFit="1" customWidth="1"/>
    <col min="2043" max="2043" width="11.140625" bestFit="1" customWidth="1"/>
    <col min="2044" max="2044" width="10.140625" bestFit="1" customWidth="1"/>
    <col min="2045" max="2045" width="11.140625" bestFit="1" customWidth="1"/>
    <col min="2046" max="2046" width="9" bestFit="1" customWidth="1"/>
    <col min="2047" max="2047" width="11.140625" bestFit="1" customWidth="1"/>
    <col min="2048" max="2049" width="7.85546875" bestFit="1" customWidth="1"/>
    <col min="2050" max="2050" width="11.140625" bestFit="1" customWidth="1"/>
    <col min="2051" max="2051" width="9" bestFit="1" customWidth="1"/>
    <col min="2052" max="2052" width="11.140625" bestFit="1" customWidth="1"/>
    <col min="2053" max="2053" width="9" bestFit="1" customWidth="1"/>
    <col min="2054" max="2054" width="11.140625" bestFit="1" customWidth="1"/>
    <col min="2055" max="2056" width="11.28515625" bestFit="1" customWidth="1"/>
    <col min="2057" max="2057" width="9" bestFit="1" customWidth="1"/>
    <col min="2058" max="2058" width="11.140625" bestFit="1" customWidth="1"/>
    <col min="2059" max="2060" width="7.85546875" bestFit="1" customWidth="1"/>
    <col min="2061" max="2061" width="11.140625" bestFit="1" customWidth="1"/>
    <col min="2062" max="2063" width="7.85546875" bestFit="1" customWidth="1"/>
    <col min="2064" max="2064" width="11.140625" bestFit="1" customWidth="1"/>
    <col min="2065" max="2065" width="9" bestFit="1" customWidth="1"/>
    <col min="2066" max="2066" width="11.140625" bestFit="1" customWidth="1"/>
    <col min="2067" max="2068" width="7.85546875" bestFit="1" customWidth="1"/>
    <col min="2069" max="2069" width="11.140625" bestFit="1" customWidth="1"/>
    <col min="2070" max="2071" width="7.85546875" bestFit="1" customWidth="1"/>
    <col min="2072" max="2072" width="11.140625" bestFit="1" customWidth="1"/>
    <col min="2073" max="2074" width="7.85546875" bestFit="1" customWidth="1"/>
    <col min="2075" max="2075" width="11.140625" bestFit="1" customWidth="1"/>
    <col min="2076" max="2076" width="9" bestFit="1" customWidth="1"/>
    <col min="2077" max="2077" width="11.140625" bestFit="1" customWidth="1"/>
    <col min="2078" max="2078" width="9" bestFit="1" customWidth="1"/>
    <col min="2079" max="2079" width="11.140625" bestFit="1" customWidth="1"/>
    <col min="2080" max="2081" width="7.85546875" bestFit="1" customWidth="1"/>
    <col min="2082" max="2082" width="11.140625" bestFit="1" customWidth="1"/>
    <col min="2083" max="2083" width="7.85546875" bestFit="1" customWidth="1"/>
    <col min="2084" max="2084" width="11.140625" bestFit="1" customWidth="1"/>
    <col min="2085" max="2086" width="7.85546875" bestFit="1" customWidth="1"/>
    <col min="2087" max="2087" width="11.140625" bestFit="1" customWidth="1"/>
    <col min="2088" max="2088" width="7.85546875" bestFit="1" customWidth="1"/>
    <col min="2089" max="2089" width="11.140625" bestFit="1" customWidth="1"/>
    <col min="2090" max="2090" width="9" bestFit="1" customWidth="1"/>
    <col min="2091" max="2091" width="11.140625" bestFit="1" customWidth="1"/>
    <col min="2092" max="2093" width="7.85546875" bestFit="1" customWidth="1"/>
    <col min="2094" max="2094" width="11.140625" bestFit="1" customWidth="1"/>
    <col min="2095" max="2096" width="7.85546875" bestFit="1" customWidth="1"/>
    <col min="2097" max="2097" width="11.140625" bestFit="1" customWidth="1"/>
    <col min="2098" max="2098" width="9" bestFit="1" customWidth="1"/>
    <col min="2099" max="2099" width="11.140625" bestFit="1" customWidth="1"/>
    <col min="2100" max="2100" width="9" bestFit="1" customWidth="1"/>
    <col min="2101" max="2101" width="11.140625" bestFit="1" customWidth="1"/>
    <col min="2102" max="2102" width="9" bestFit="1" customWidth="1"/>
    <col min="2103" max="2103" width="11.140625" bestFit="1" customWidth="1"/>
    <col min="2104" max="2104" width="9" bestFit="1" customWidth="1"/>
    <col min="2105" max="2105" width="11.140625" bestFit="1" customWidth="1"/>
    <col min="2106" max="2107" width="11.28515625" bestFit="1" customWidth="1"/>
    <col min="2108" max="2108" width="7.85546875" bestFit="1" customWidth="1"/>
    <col min="2109" max="2109" width="11.140625" bestFit="1" customWidth="1"/>
    <col min="2110" max="2110" width="9" bestFit="1" customWidth="1"/>
    <col min="2111" max="2111" width="11.140625" bestFit="1" customWidth="1"/>
    <col min="2112" max="2112" width="7.85546875" bestFit="1" customWidth="1"/>
    <col min="2113" max="2113" width="11.140625" bestFit="1" customWidth="1"/>
    <col min="2114" max="2115" width="9" bestFit="1" customWidth="1"/>
    <col min="2116" max="2116" width="11.140625" bestFit="1" customWidth="1"/>
    <col min="2117" max="2117" width="9" bestFit="1" customWidth="1"/>
    <col min="2118" max="2118" width="11.140625" bestFit="1" customWidth="1"/>
    <col min="2119" max="2120" width="9" bestFit="1" customWidth="1"/>
    <col min="2121" max="2121" width="11.140625" bestFit="1" customWidth="1"/>
    <col min="2122" max="2123" width="11.28515625" bestFit="1" customWidth="1"/>
    <col min="2124" max="2124" width="9" bestFit="1" customWidth="1"/>
    <col min="2125" max="2125" width="11.140625" bestFit="1" customWidth="1"/>
    <col min="2126" max="2126" width="7.85546875" bestFit="1" customWidth="1"/>
    <col min="2127" max="2127" width="11.140625" bestFit="1" customWidth="1"/>
    <col min="2128" max="2129" width="9" bestFit="1" customWidth="1"/>
    <col min="2130" max="2130" width="11.140625" bestFit="1" customWidth="1"/>
    <col min="2131" max="2131" width="9" bestFit="1" customWidth="1"/>
    <col min="2132" max="2132" width="11.140625" bestFit="1" customWidth="1"/>
    <col min="2133" max="2133" width="9" bestFit="1" customWidth="1"/>
    <col min="2134" max="2134" width="11.140625" bestFit="1" customWidth="1"/>
    <col min="2135" max="2135" width="9" bestFit="1" customWidth="1"/>
    <col min="2136" max="2136" width="11.140625" bestFit="1" customWidth="1"/>
    <col min="2137" max="2137" width="9" bestFit="1" customWidth="1"/>
    <col min="2138" max="2138" width="11.140625" bestFit="1" customWidth="1"/>
    <col min="2139" max="2139" width="7.85546875" bestFit="1" customWidth="1"/>
    <col min="2140" max="2140" width="11.140625" bestFit="1" customWidth="1"/>
    <col min="2141" max="2141" width="9" bestFit="1" customWidth="1"/>
    <col min="2142" max="2142" width="11.140625" bestFit="1" customWidth="1"/>
    <col min="2143" max="2143" width="9" bestFit="1" customWidth="1"/>
    <col min="2144" max="2144" width="11.140625" bestFit="1" customWidth="1"/>
    <col min="2145" max="2145" width="7.85546875" bestFit="1" customWidth="1"/>
    <col min="2146" max="2146" width="11.140625" bestFit="1" customWidth="1"/>
    <col min="2147" max="2148" width="11.28515625" bestFit="1" customWidth="1"/>
    <col min="2149" max="2149" width="7.85546875" bestFit="1" customWidth="1"/>
    <col min="2150" max="2150" width="11.140625" bestFit="1" customWidth="1"/>
    <col min="2151" max="2151" width="9" bestFit="1" customWidth="1"/>
    <col min="2152" max="2152" width="11.140625" bestFit="1" customWidth="1"/>
    <col min="2153" max="2153" width="9" bestFit="1" customWidth="1"/>
    <col min="2154" max="2154" width="11.140625" bestFit="1" customWidth="1"/>
    <col min="2155" max="2155" width="9" bestFit="1" customWidth="1"/>
    <col min="2156" max="2156" width="11.140625" bestFit="1" customWidth="1"/>
    <col min="2157" max="2157" width="10.140625" bestFit="1" customWidth="1"/>
    <col min="2158" max="2158" width="11.140625" bestFit="1" customWidth="1"/>
    <col min="2159" max="2159" width="9" bestFit="1" customWidth="1"/>
    <col min="2160" max="2160" width="11.140625" bestFit="1" customWidth="1"/>
    <col min="2161" max="2161" width="7.85546875" bestFit="1" customWidth="1"/>
    <col min="2162" max="2162" width="11.140625" bestFit="1" customWidth="1"/>
    <col min="2163" max="2163" width="7.5703125" bestFit="1" customWidth="1"/>
    <col min="2164" max="2164" width="11.140625" bestFit="1" customWidth="1"/>
    <col min="2165" max="2165" width="7.85546875" bestFit="1" customWidth="1"/>
    <col min="2166" max="2166" width="11.140625" bestFit="1" customWidth="1"/>
    <col min="2167" max="2167" width="9" bestFit="1" customWidth="1"/>
    <col min="2168" max="2168" width="11.140625" bestFit="1" customWidth="1"/>
    <col min="2169" max="2169" width="10.140625" bestFit="1" customWidth="1"/>
    <col min="2170" max="2170" width="11.140625" bestFit="1" customWidth="1"/>
    <col min="2171" max="2171" width="7.85546875" bestFit="1" customWidth="1"/>
    <col min="2172" max="2172" width="11.140625" bestFit="1" customWidth="1"/>
    <col min="2173" max="2173" width="9" bestFit="1" customWidth="1"/>
    <col min="2174" max="2174" width="11.140625" bestFit="1" customWidth="1"/>
    <col min="2175" max="2175" width="9" bestFit="1" customWidth="1"/>
    <col min="2176" max="2176" width="11.140625" bestFit="1" customWidth="1"/>
    <col min="2177" max="2177" width="7.85546875" bestFit="1" customWidth="1"/>
    <col min="2178" max="2178" width="11.140625" bestFit="1" customWidth="1"/>
    <col min="2179" max="2179" width="7.85546875" bestFit="1" customWidth="1"/>
    <col min="2180" max="2180" width="11.140625" bestFit="1" customWidth="1"/>
    <col min="2181" max="2181" width="7.85546875" bestFit="1" customWidth="1"/>
    <col min="2182" max="2182" width="11.140625" bestFit="1" customWidth="1"/>
    <col min="2183" max="2184" width="9" bestFit="1" customWidth="1"/>
    <col min="2185" max="2185" width="11.140625" bestFit="1" customWidth="1"/>
    <col min="2186" max="2186" width="7.85546875" bestFit="1" customWidth="1"/>
    <col min="2187" max="2187" width="11.140625" bestFit="1" customWidth="1"/>
    <col min="2188" max="2188" width="9" bestFit="1" customWidth="1"/>
    <col min="2189" max="2189" width="11.140625" bestFit="1" customWidth="1"/>
    <col min="2190" max="2190" width="10.140625" bestFit="1" customWidth="1"/>
    <col min="2191" max="2191" width="11.140625" bestFit="1" customWidth="1"/>
    <col min="2192" max="2192" width="7.85546875" bestFit="1" customWidth="1"/>
    <col min="2193" max="2193" width="11.140625" bestFit="1" customWidth="1"/>
    <col min="2194" max="2194" width="9" bestFit="1" customWidth="1"/>
    <col min="2195" max="2195" width="11.140625" bestFit="1" customWidth="1"/>
    <col min="2196" max="2197" width="7.85546875" bestFit="1" customWidth="1"/>
    <col min="2198" max="2198" width="11.140625" bestFit="1" customWidth="1"/>
    <col min="2199" max="2199" width="7.85546875" bestFit="1" customWidth="1"/>
    <col min="2200" max="2200" width="11.140625" bestFit="1" customWidth="1"/>
    <col min="2201" max="2201" width="7.85546875" bestFit="1" customWidth="1"/>
    <col min="2202" max="2202" width="11.140625" bestFit="1" customWidth="1"/>
    <col min="2203" max="2203" width="7.85546875" bestFit="1" customWidth="1"/>
    <col min="2204" max="2204" width="11.140625" bestFit="1" customWidth="1"/>
    <col min="2205" max="2205" width="7.85546875" bestFit="1" customWidth="1"/>
    <col min="2206" max="2206" width="11.140625" bestFit="1" customWidth="1"/>
    <col min="2207" max="2207" width="7.85546875" bestFit="1" customWidth="1"/>
    <col min="2208" max="2208" width="11.140625" bestFit="1" customWidth="1"/>
    <col min="2209" max="2209" width="7.85546875" bestFit="1" customWidth="1"/>
    <col min="2210" max="2210" width="11.140625" bestFit="1" customWidth="1"/>
    <col min="2211" max="2211" width="7.85546875" bestFit="1" customWidth="1"/>
    <col min="2212" max="2212" width="11.140625" bestFit="1" customWidth="1"/>
    <col min="2213" max="2213" width="7.5703125" bestFit="1" customWidth="1"/>
    <col min="2214" max="2214" width="11.140625" bestFit="1" customWidth="1"/>
    <col min="2215" max="2215" width="7.85546875" bestFit="1" customWidth="1"/>
    <col min="2216" max="2216" width="11.140625" bestFit="1" customWidth="1"/>
    <col min="2217" max="2217" width="9" bestFit="1" customWidth="1"/>
    <col min="2218" max="2218" width="11.140625" bestFit="1" customWidth="1"/>
    <col min="2219" max="2219" width="9" bestFit="1" customWidth="1"/>
    <col min="2220" max="2220" width="11.140625" bestFit="1" customWidth="1"/>
    <col min="2221" max="2221" width="9" bestFit="1" customWidth="1"/>
    <col min="2222" max="2222" width="11.140625" bestFit="1" customWidth="1"/>
    <col min="2223" max="2223" width="9" bestFit="1" customWidth="1"/>
    <col min="2224" max="2224" width="11.140625" bestFit="1" customWidth="1"/>
    <col min="2225" max="2225" width="9" bestFit="1" customWidth="1"/>
    <col min="2226" max="2226" width="11.140625" bestFit="1" customWidth="1"/>
    <col min="2227" max="2227" width="9" bestFit="1" customWidth="1"/>
    <col min="2228" max="2228" width="11.140625" bestFit="1" customWidth="1"/>
    <col min="2229" max="2229" width="7.85546875" bestFit="1" customWidth="1"/>
    <col min="2230" max="2230" width="11.140625" bestFit="1" customWidth="1"/>
    <col min="2231" max="2231" width="9" bestFit="1" customWidth="1"/>
    <col min="2232" max="2232" width="11.140625" bestFit="1" customWidth="1"/>
    <col min="2233" max="2233" width="9" bestFit="1" customWidth="1"/>
    <col min="2234" max="2234" width="11.140625" bestFit="1" customWidth="1"/>
    <col min="2235" max="2236" width="9" bestFit="1" customWidth="1"/>
    <col min="2237" max="2237" width="11.140625" bestFit="1" customWidth="1"/>
    <col min="2238" max="2238" width="9" bestFit="1" customWidth="1"/>
    <col min="2239" max="2239" width="11.140625" bestFit="1" customWidth="1"/>
    <col min="2240" max="2240" width="7.85546875" bestFit="1" customWidth="1"/>
    <col min="2241" max="2241" width="11.140625" bestFit="1" customWidth="1"/>
    <col min="2242" max="2243" width="7.85546875" bestFit="1" customWidth="1"/>
    <col min="2244" max="2244" width="11.140625" bestFit="1" customWidth="1"/>
    <col min="2245" max="2245" width="10.140625" bestFit="1" customWidth="1"/>
    <col min="2246" max="2246" width="11.140625" bestFit="1" customWidth="1"/>
    <col min="2247" max="2248" width="7.85546875" bestFit="1" customWidth="1"/>
    <col min="2249" max="2249" width="11.140625" bestFit="1" customWidth="1"/>
    <col min="2250" max="2251" width="7.85546875" bestFit="1" customWidth="1"/>
    <col min="2252" max="2252" width="11.140625" bestFit="1" customWidth="1"/>
    <col min="2253" max="2253" width="9" bestFit="1" customWidth="1"/>
    <col min="2254" max="2254" width="11.140625" bestFit="1" customWidth="1"/>
    <col min="2255" max="2255" width="9" bestFit="1" customWidth="1"/>
    <col min="2256" max="2256" width="11.140625" bestFit="1" customWidth="1"/>
    <col min="2257" max="2257" width="9" bestFit="1" customWidth="1"/>
    <col min="2258" max="2258" width="11.140625" bestFit="1" customWidth="1"/>
    <col min="2259" max="2259" width="9" bestFit="1" customWidth="1"/>
    <col min="2260" max="2260" width="11.140625" bestFit="1" customWidth="1"/>
    <col min="2261" max="2261" width="7.85546875" bestFit="1" customWidth="1"/>
    <col min="2262" max="2262" width="11.140625" bestFit="1" customWidth="1"/>
    <col min="2263" max="2263" width="9" bestFit="1" customWidth="1"/>
    <col min="2264" max="2264" width="11.140625" bestFit="1" customWidth="1"/>
    <col min="2265" max="2265" width="9" bestFit="1" customWidth="1"/>
    <col min="2266" max="2266" width="11.140625" bestFit="1" customWidth="1"/>
    <col min="2267" max="2267" width="9" bestFit="1" customWidth="1"/>
    <col min="2268" max="2268" width="11.140625" bestFit="1" customWidth="1"/>
    <col min="2269" max="2269" width="7.85546875" bestFit="1" customWidth="1"/>
    <col min="2270" max="2270" width="11.140625" bestFit="1" customWidth="1"/>
    <col min="2271" max="2271" width="9" bestFit="1" customWidth="1"/>
    <col min="2272" max="2272" width="7.85546875" bestFit="1" customWidth="1"/>
    <col min="2273" max="2273" width="11.140625" bestFit="1" customWidth="1"/>
    <col min="2274" max="2274" width="7.85546875" bestFit="1" customWidth="1"/>
    <col min="2275" max="2275" width="11.140625" bestFit="1" customWidth="1"/>
    <col min="2276" max="2276" width="9" bestFit="1" customWidth="1"/>
    <col min="2277" max="2277" width="7.85546875" bestFit="1" customWidth="1"/>
    <col min="2278" max="2278" width="11.140625" bestFit="1" customWidth="1"/>
    <col min="2279" max="2279" width="7.85546875" bestFit="1" customWidth="1"/>
    <col min="2280" max="2280" width="11.140625" bestFit="1" customWidth="1"/>
    <col min="2281" max="2281" width="9" bestFit="1" customWidth="1"/>
    <col min="2282" max="2282" width="7.85546875" bestFit="1" customWidth="1"/>
    <col min="2283" max="2283" width="11.140625" bestFit="1" customWidth="1"/>
    <col min="2284" max="2284" width="9" bestFit="1" customWidth="1"/>
    <col min="2285" max="2285" width="7.85546875" bestFit="1" customWidth="1"/>
    <col min="2286" max="2286" width="11.140625" bestFit="1" customWidth="1"/>
    <col min="2287" max="2287" width="9" bestFit="1" customWidth="1"/>
    <col min="2288" max="2288" width="11.140625" bestFit="1" customWidth="1"/>
    <col min="2289" max="2289" width="9" bestFit="1" customWidth="1"/>
    <col min="2290" max="2290" width="11.140625" bestFit="1" customWidth="1"/>
    <col min="2291" max="2291" width="9" bestFit="1" customWidth="1"/>
    <col min="2292" max="2292" width="7.85546875" bestFit="1" customWidth="1"/>
    <col min="2293" max="2293" width="11.140625" bestFit="1" customWidth="1"/>
    <col min="2294" max="2294" width="9" bestFit="1" customWidth="1"/>
    <col min="2295" max="2295" width="7.85546875" bestFit="1" customWidth="1"/>
    <col min="2296" max="2296" width="11.140625" bestFit="1" customWidth="1"/>
    <col min="2297" max="2297" width="9" bestFit="1" customWidth="1"/>
    <col min="2298" max="2298" width="11.140625" bestFit="1" customWidth="1"/>
    <col min="2299" max="2299" width="9" bestFit="1" customWidth="1"/>
    <col min="2300" max="2300" width="7.85546875" bestFit="1" customWidth="1"/>
    <col min="2301" max="2301" width="11.140625" bestFit="1" customWidth="1"/>
    <col min="2302" max="2302" width="9" bestFit="1" customWidth="1"/>
    <col min="2303" max="2303" width="11.140625" bestFit="1" customWidth="1"/>
    <col min="2304" max="2304" width="9" bestFit="1" customWidth="1"/>
    <col min="2305" max="2305" width="7.85546875" bestFit="1" customWidth="1"/>
    <col min="2306" max="2306" width="11.140625" bestFit="1" customWidth="1"/>
    <col min="2307" max="2307" width="9" bestFit="1" customWidth="1"/>
    <col min="2308" max="2308" width="7.85546875" bestFit="1" customWidth="1"/>
    <col min="2309" max="2309" width="11.140625" bestFit="1" customWidth="1"/>
    <col min="2310" max="2310" width="9" bestFit="1" customWidth="1"/>
    <col min="2311" max="2311" width="7.85546875" bestFit="1" customWidth="1"/>
    <col min="2312" max="2312" width="11.140625" bestFit="1" customWidth="1"/>
    <col min="2313" max="2313" width="9" bestFit="1" customWidth="1"/>
    <col min="2314" max="2314" width="7.85546875" bestFit="1" customWidth="1"/>
    <col min="2315" max="2315" width="11.140625" bestFit="1" customWidth="1"/>
    <col min="2316" max="2316" width="9" bestFit="1" customWidth="1"/>
    <col min="2317" max="2317" width="11.140625" bestFit="1" customWidth="1"/>
    <col min="2318" max="2318" width="9" bestFit="1" customWidth="1"/>
    <col min="2319" max="2319" width="7.85546875" bestFit="1" customWidth="1"/>
    <col min="2320" max="2320" width="11.140625" bestFit="1" customWidth="1"/>
    <col min="2321" max="2321" width="9" bestFit="1" customWidth="1"/>
    <col min="2322" max="2322" width="11.140625" bestFit="1" customWidth="1"/>
    <col min="2323" max="2323" width="9" bestFit="1" customWidth="1"/>
    <col min="2324" max="2324" width="11.140625" bestFit="1" customWidth="1"/>
    <col min="2325" max="2325" width="9" bestFit="1" customWidth="1"/>
    <col min="2326" max="2326" width="11.140625" bestFit="1" customWidth="1"/>
    <col min="2327" max="2327" width="9" bestFit="1" customWidth="1"/>
    <col min="2328" max="2328" width="11.140625" bestFit="1" customWidth="1"/>
    <col min="2329" max="2329" width="10.140625" bestFit="1" customWidth="1"/>
    <col min="2330" max="2330" width="11.140625" bestFit="1" customWidth="1"/>
    <col min="2331" max="2331" width="7.85546875" bestFit="1" customWidth="1"/>
    <col min="2332" max="2332" width="11.140625" bestFit="1" customWidth="1"/>
    <col min="2333" max="2333" width="7.85546875" bestFit="1" customWidth="1"/>
    <col min="2334" max="2334" width="11.140625" bestFit="1" customWidth="1"/>
    <col min="2335" max="2335" width="9" bestFit="1" customWidth="1"/>
    <col min="2336" max="2336" width="11.140625" bestFit="1" customWidth="1"/>
    <col min="2337" max="2337" width="9" bestFit="1" customWidth="1"/>
    <col min="2338" max="2338" width="11.140625" bestFit="1" customWidth="1"/>
    <col min="2339" max="2339" width="7.85546875" bestFit="1" customWidth="1"/>
    <col min="2340" max="2340" width="11.140625" bestFit="1" customWidth="1"/>
    <col min="2341" max="2341" width="10.140625" bestFit="1" customWidth="1"/>
    <col min="2342" max="2342" width="11.140625" bestFit="1" customWidth="1"/>
    <col min="2343" max="2343" width="9" bestFit="1" customWidth="1"/>
    <col min="2344" max="2344" width="11.140625" bestFit="1" customWidth="1"/>
    <col min="2345" max="2345" width="7.85546875" bestFit="1" customWidth="1"/>
    <col min="2346" max="2346" width="11.140625" bestFit="1" customWidth="1"/>
    <col min="2347" max="2347" width="7.85546875" bestFit="1" customWidth="1"/>
    <col min="2348" max="2348" width="11.140625" bestFit="1" customWidth="1"/>
    <col min="2349" max="2349" width="7.85546875" bestFit="1" customWidth="1"/>
    <col min="2350" max="2350" width="11.140625" bestFit="1" customWidth="1"/>
    <col min="2351" max="2351" width="7.5703125" bestFit="1" customWidth="1"/>
    <col min="2352" max="2352" width="11.140625" bestFit="1" customWidth="1"/>
    <col min="2353" max="2353" width="9" bestFit="1" customWidth="1"/>
    <col min="2354" max="2354" width="11.140625" bestFit="1" customWidth="1"/>
    <col min="2355" max="2360" width="12.42578125" bestFit="1" customWidth="1"/>
    <col min="2361" max="2361" width="7.85546875" bestFit="1" customWidth="1"/>
    <col min="2362" max="2362" width="11.140625" bestFit="1" customWidth="1"/>
    <col min="2363" max="2363" width="7.85546875" bestFit="1" customWidth="1"/>
    <col min="2364" max="2364" width="11.140625" bestFit="1" customWidth="1"/>
    <col min="2365" max="2365" width="7.85546875" bestFit="1" customWidth="1"/>
    <col min="2366" max="2366" width="11.140625" bestFit="1" customWidth="1"/>
    <col min="2367" max="2367" width="7.85546875" bestFit="1" customWidth="1"/>
    <col min="2368" max="2368" width="11.140625" bestFit="1" customWidth="1"/>
    <col min="2369" max="2370" width="12.42578125" bestFit="1" customWidth="1"/>
    <col min="2371" max="2371" width="9" bestFit="1" customWidth="1"/>
    <col min="2372" max="2372" width="11.140625" bestFit="1" customWidth="1"/>
    <col min="2373" max="2374" width="11.28515625" bestFit="1" customWidth="1"/>
    <col min="2375" max="2375" width="9" bestFit="1" customWidth="1"/>
    <col min="2376" max="2376" width="11.140625" bestFit="1" customWidth="1"/>
    <col min="2377" max="2377" width="9" bestFit="1" customWidth="1"/>
    <col min="2378" max="2378" width="11.140625" bestFit="1" customWidth="1"/>
    <col min="2379" max="2379" width="9" bestFit="1" customWidth="1"/>
    <col min="2380" max="2380" width="11.140625" bestFit="1" customWidth="1"/>
    <col min="2381" max="2381" width="10.140625" bestFit="1" customWidth="1"/>
    <col min="2382" max="2382" width="11.140625" bestFit="1" customWidth="1"/>
    <col min="2383" max="2383" width="10.140625" bestFit="1" customWidth="1"/>
    <col min="2384" max="2384" width="11.140625" bestFit="1" customWidth="1"/>
    <col min="2385" max="2385" width="9" bestFit="1" customWidth="1"/>
    <col min="2386" max="2386" width="11.140625" bestFit="1" customWidth="1"/>
    <col min="2387" max="2387" width="7.85546875" bestFit="1" customWidth="1"/>
    <col min="2388" max="2388" width="11.140625" bestFit="1" customWidth="1"/>
    <col min="2389" max="2389" width="10.140625" bestFit="1" customWidth="1"/>
    <col min="2390" max="2390" width="11.140625" bestFit="1" customWidth="1"/>
    <col min="2391" max="2391" width="9" bestFit="1" customWidth="1"/>
    <col min="2392" max="2392" width="7.85546875" bestFit="1" customWidth="1"/>
    <col min="2393" max="2393" width="11.140625" bestFit="1" customWidth="1"/>
    <col min="2394" max="2395" width="9" bestFit="1" customWidth="1"/>
    <col min="2396" max="2396" width="11.140625" bestFit="1" customWidth="1"/>
    <col min="2397" max="2397" width="7.85546875" bestFit="1" customWidth="1"/>
    <col min="2398" max="2398" width="11.140625" bestFit="1" customWidth="1"/>
    <col min="2399" max="2399" width="7.85546875" bestFit="1" customWidth="1"/>
    <col min="2400" max="2400" width="11.140625" bestFit="1" customWidth="1"/>
    <col min="2401" max="2401" width="9" bestFit="1" customWidth="1"/>
    <col min="2402" max="2402" width="11.140625" bestFit="1" customWidth="1"/>
    <col min="2403" max="2403" width="9" bestFit="1" customWidth="1"/>
    <col min="2404" max="2404" width="11.140625" bestFit="1" customWidth="1"/>
    <col min="2405" max="2405" width="9" bestFit="1" customWidth="1"/>
    <col min="2406" max="2406" width="11.140625" bestFit="1" customWidth="1"/>
    <col min="2407" max="2407" width="9" bestFit="1" customWidth="1"/>
    <col min="2408" max="2408" width="11.140625" bestFit="1" customWidth="1"/>
    <col min="2409" max="2409" width="10.140625" bestFit="1" customWidth="1"/>
    <col min="2410" max="2410" width="11.140625" bestFit="1" customWidth="1"/>
    <col min="2411" max="2412" width="12.42578125" bestFit="1" customWidth="1"/>
    <col min="2413" max="2413" width="9" bestFit="1" customWidth="1"/>
    <col min="2414" max="2414" width="11.140625" bestFit="1" customWidth="1"/>
    <col min="2415" max="2416" width="11.28515625" bestFit="1" customWidth="1"/>
    <col min="2417" max="2417" width="10.140625" bestFit="1" customWidth="1"/>
    <col min="2418" max="2418" width="11.140625" bestFit="1" customWidth="1"/>
    <col min="2419" max="2419" width="9" bestFit="1" customWidth="1"/>
    <col min="2420" max="2420" width="11.140625" bestFit="1" customWidth="1"/>
    <col min="2421" max="2421" width="9" bestFit="1" customWidth="1"/>
    <col min="2422" max="2422" width="11.140625" bestFit="1" customWidth="1"/>
    <col min="2423" max="2423" width="7.85546875" bestFit="1" customWidth="1"/>
    <col min="2424" max="2424" width="11.140625" bestFit="1" customWidth="1"/>
    <col min="2425" max="2425" width="7.5703125" bestFit="1" customWidth="1"/>
    <col min="2426" max="2426" width="11.140625" bestFit="1" customWidth="1"/>
    <col min="2427" max="2427" width="10.140625" bestFit="1" customWidth="1"/>
    <col min="2428" max="2428" width="11.140625" bestFit="1" customWidth="1"/>
    <col min="2429" max="2429" width="9" bestFit="1" customWidth="1"/>
    <col min="2430" max="2430" width="11.140625" bestFit="1" customWidth="1"/>
    <col min="2431" max="2431" width="7.85546875" bestFit="1" customWidth="1"/>
    <col min="2432" max="2432" width="11.140625" bestFit="1" customWidth="1"/>
    <col min="2433" max="2433" width="9" bestFit="1" customWidth="1"/>
    <col min="2434" max="2434" width="11.140625" bestFit="1" customWidth="1"/>
    <col min="2435" max="2435" width="7.85546875" bestFit="1" customWidth="1"/>
    <col min="2436" max="2436" width="11.140625" bestFit="1" customWidth="1"/>
    <col min="2437" max="2437" width="9" bestFit="1" customWidth="1"/>
    <col min="2438" max="2438" width="11.140625" bestFit="1" customWidth="1"/>
    <col min="2439" max="2439" width="9" bestFit="1" customWidth="1"/>
    <col min="2440" max="2440" width="11.140625" bestFit="1" customWidth="1"/>
    <col min="2441" max="2441" width="7.85546875" bestFit="1" customWidth="1"/>
    <col min="2442" max="2442" width="11.140625" bestFit="1" customWidth="1"/>
    <col min="2443" max="2443" width="9" bestFit="1" customWidth="1"/>
    <col min="2444" max="2444" width="11.140625" bestFit="1" customWidth="1"/>
    <col min="2445" max="2445" width="9" bestFit="1" customWidth="1"/>
    <col min="2446" max="2446" width="11.140625" bestFit="1" customWidth="1"/>
    <col min="2447" max="2447" width="7.85546875" bestFit="1" customWidth="1"/>
    <col min="2448" max="2448" width="11.140625" bestFit="1" customWidth="1"/>
    <col min="2449" max="2449" width="9" bestFit="1" customWidth="1"/>
    <col min="2450" max="2450" width="11.140625" bestFit="1" customWidth="1"/>
    <col min="2451" max="2451" width="7.85546875" bestFit="1" customWidth="1"/>
    <col min="2452" max="2452" width="11.140625" bestFit="1" customWidth="1"/>
    <col min="2453" max="2453" width="9" bestFit="1" customWidth="1"/>
    <col min="2454" max="2454" width="11.140625" bestFit="1" customWidth="1"/>
    <col min="2455" max="2455" width="9" bestFit="1" customWidth="1"/>
    <col min="2456" max="2456" width="11.140625" bestFit="1" customWidth="1"/>
    <col min="2457" max="2457" width="10.140625" bestFit="1" customWidth="1"/>
    <col min="2458" max="2458" width="11.140625" bestFit="1" customWidth="1"/>
    <col min="2459" max="2460" width="11.28515625" bestFit="1" customWidth="1"/>
    <col min="2461" max="2461" width="7.85546875" bestFit="1" customWidth="1"/>
    <col min="2462" max="2462" width="11.140625" bestFit="1" customWidth="1"/>
    <col min="2463" max="2463" width="9" bestFit="1" customWidth="1"/>
    <col min="2464" max="2464" width="11.140625" bestFit="1" customWidth="1"/>
    <col min="2465" max="2465" width="9" bestFit="1" customWidth="1"/>
    <col min="2466" max="2466" width="11.140625" bestFit="1" customWidth="1"/>
    <col min="2467" max="2467" width="9" bestFit="1" customWidth="1"/>
    <col min="2468" max="2468" width="11.140625" bestFit="1" customWidth="1"/>
    <col min="2469" max="2469" width="9" bestFit="1" customWidth="1"/>
    <col min="2470" max="2470" width="7.85546875" bestFit="1" customWidth="1"/>
    <col min="2471" max="2471" width="11.140625" bestFit="1" customWidth="1"/>
    <col min="2472" max="2472" width="9" bestFit="1" customWidth="1"/>
    <col min="2473" max="2473" width="11.140625" bestFit="1" customWidth="1"/>
    <col min="2474" max="2475" width="11.28515625" bestFit="1" customWidth="1"/>
    <col min="2476" max="2476" width="9" bestFit="1" customWidth="1"/>
    <col min="2477" max="2477" width="11.140625" bestFit="1" customWidth="1"/>
    <col min="2478" max="2478" width="7.85546875" bestFit="1" customWidth="1"/>
    <col min="2479" max="2479" width="11.140625" bestFit="1" customWidth="1"/>
    <col min="2480" max="2481" width="11.28515625" bestFit="1" customWidth="1"/>
    <col min="2482" max="2482" width="9" bestFit="1" customWidth="1"/>
    <col min="2483" max="2483" width="11.140625" bestFit="1" customWidth="1"/>
    <col min="2484" max="2484" width="10.140625" bestFit="1" customWidth="1"/>
    <col min="2485" max="2485" width="11.140625" bestFit="1" customWidth="1"/>
    <col min="2486" max="2486" width="10.140625" bestFit="1" customWidth="1"/>
    <col min="2487" max="2487" width="11.140625" bestFit="1" customWidth="1"/>
    <col min="2488" max="2488" width="9" bestFit="1" customWidth="1"/>
    <col min="2489" max="2489" width="11.140625" bestFit="1" customWidth="1"/>
    <col min="2490" max="2490" width="9" bestFit="1" customWidth="1"/>
    <col min="2491" max="2491" width="11.140625" bestFit="1" customWidth="1"/>
    <col min="2492" max="2493" width="11.28515625" bestFit="1" customWidth="1"/>
    <col min="2494" max="2494" width="9" bestFit="1" customWidth="1"/>
    <col min="2495" max="2495" width="11.140625" bestFit="1" customWidth="1"/>
    <col min="2496" max="2497" width="9" bestFit="1" customWidth="1"/>
    <col min="2498" max="2498" width="11.140625" bestFit="1" customWidth="1"/>
    <col min="2499" max="2499" width="9" bestFit="1" customWidth="1"/>
    <col min="2500" max="2500" width="11.140625" bestFit="1" customWidth="1"/>
    <col min="2501" max="2501" width="7.85546875" bestFit="1" customWidth="1"/>
    <col min="2502" max="2502" width="11.140625" bestFit="1" customWidth="1"/>
    <col min="2503" max="2504" width="9" bestFit="1" customWidth="1"/>
    <col min="2505" max="2505" width="11.140625" bestFit="1" customWidth="1"/>
    <col min="2506" max="2506" width="9" bestFit="1" customWidth="1"/>
    <col min="2507" max="2507" width="11.140625" bestFit="1" customWidth="1"/>
    <col min="2508" max="2508" width="9" bestFit="1" customWidth="1"/>
    <col min="2509" max="2509" width="11.140625" bestFit="1" customWidth="1"/>
    <col min="2510" max="2510" width="9" bestFit="1" customWidth="1"/>
    <col min="2511" max="2511" width="11.140625" bestFit="1" customWidth="1"/>
    <col min="2512" max="2512" width="9" bestFit="1" customWidth="1"/>
    <col min="2513" max="2513" width="11.140625" bestFit="1" customWidth="1"/>
    <col min="2514" max="2514" width="10.140625" bestFit="1" customWidth="1"/>
    <col min="2515" max="2515" width="11.140625" bestFit="1" customWidth="1"/>
    <col min="2516" max="2516" width="9" bestFit="1" customWidth="1"/>
    <col min="2517" max="2517" width="11.140625" bestFit="1" customWidth="1"/>
    <col min="2518" max="2518" width="9" bestFit="1" customWidth="1"/>
    <col min="2519" max="2519" width="11.140625" bestFit="1" customWidth="1"/>
    <col min="2520" max="2520" width="9" bestFit="1" customWidth="1"/>
    <col min="2521" max="2521" width="11.140625" bestFit="1" customWidth="1"/>
    <col min="2522" max="2522" width="9" bestFit="1" customWidth="1"/>
    <col min="2523" max="2523" width="11.140625" bestFit="1" customWidth="1"/>
    <col min="2524" max="2524" width="10.140625" bestFit="1" customWidth="1"/>
    <col min="2525" max="2525" width="11.140625" bestFit="1" customWidth="1"/>
    <col min="2526" max="2526" width="7.5703125" bestFit="1" customWidth="1"/>
    <col min="2527" max="2527" width="11.140625" bestFit="1" customWidth="1"/>
    <col min="2528" max="2528" width="9" bestFit="1" customWidth="1"/>
    <col min="2529" max="2529" width="11.140625" bestFit="1" customWidth="1"/>
    <col min="2530" max="2530" width="9" bestFit="1" customWidth="1"/>
    <col min="2531" max="2531" width="11.140625" bestFit="1" customWidth="1"/>
    <col min="2532" max="2532" width="9" bestFit="1" customWidth="1"/>
    <col min="2533" max="2533" width="11.140625" bestFit="1" customWidth="1"/>
    <col min="2534" max="2534" width="7.5703125" bestFit="1" customWidth="1"/>
    <col min="2535" max="2535" width="11.140625" bestFit="1" customWidth="1"/>
    <col min="2536" max="2536" width="9" bestFit="1" customWidth="1"/>
    <col min="2537" max="2537" width="11.140625" bestFit="1" customWidth="1"/>
    <col min="2538" max="2538" width="7.5703125" bestFit="1" customWidth="1"/>
    <col min="2539" max="2539" width="11.140625" bestFit="1" customWidth="1"/>
    <col min="2540" max="2540" width="9" bestFit="1" customWidth="1"/>
    <col min="2541" max="2541" width="11.140625" bestFit="1" customWidth="1"/>
    <col min="2542" max="2542" width="9" bestFit="1" customWidth="1"/>
    <col min="2543" max="2543" width="11.140625" bestFit="1" customWidth="1"/>
    <col min="2544" max="2544" width="7.5703125" bestFit="1" customWidth="1"/>
    <col min="2545" max="2545" width="11.140625" bestFit="1" customWidth="1"/>
    <col min="2546" max="2546" width="9" bestFit="1" customWidth="1"/>
    <col min="2547" max="2547" width="11.140625" bestFit="1" customWidth="1"/>
    <col min="2548" max="2548" width="9" bestFit="1" customWidth="1"/>
    <col min="2549" max="2549" width="11.140625" bestFit="1" customWidth="1"/>
    <col min="2550" max="2550" width="9" bestFit="1" customWidth="1"/>
    <col min="2551" max="2551" width="11.140625" bestFit="1" customWidth="1"/>
    <col min="2552" max="2552" width="9" bestFit="1" customWidth="1"/>
    <col min="2553" max="2553" width="11.140625" bestFit="1" customWidth="1"/>
    <col min="2554" max="2554" width="9" bestFit="1" customWidth="1"/>
    <col min="2555" max="2555" width="11.140625" bestFit="1" customWidth="1"/>
    <col min="2556" max="2556" width="9" bestFit="1" customWidth="1"/>
    <col min="2557" max="2557" width="11.140625" bestFit="1" customWidth="1"/>
    <col min="2558" max="2558" width="7.85546875" bestFit="1" customWidth="1"/>
    <col min="2559" max="2559" width="11.140625" bestFit="1" customWidth="1"/>
    <col min="2560" max="2560" width="9" bestFit="1" customWidth="1"/>
    <col min="2561" max="2561" width="11.140625" bestFit="1" customWidth="1"/>
    <col min="2562" max="2563" width="12.42578125" bestFit="1" customWidth="1"/>
    <col min="2564" max="2564" width="9" bestFit="1" customWidth="1"/>
    <col min="2565" max="2565" width="7.85546875" bestFit="1" customWidth="1"/>
    <col min="2566" max="2566" width="11.140625" bestFit="1" customWidth="1"/>
    <col min="2567" max="2567" width="7.85546875" bestFit="1" customWidth="1"/>
    <col min="2568" max="2568" width="11.140625" bestFit="1" customWidth="1"/>
    <col min="2569" max="2569" width="9" bestFit="1" customWidth="1"/>
    <col min="2570" max="2570" width="7.85546875" bestFit="1" customWidth="1"/>
    <col min="2571" max="2571" width="11.140625" bestFit="1" customWidth="1"/>
    <col min="2572" max="2572" width="9" bestFit="1" customWidth="1"/>
    <col min="2573" max="2573" width="11.140625" bestFit="1" customWidth="1"/>
    <col min="2574" max="2574" width="9" bestFit="1" customWidth="1"/>
    <col min="2575" max="2575" width="11.140625" bestFit="1" customWidth="1"/>
    <col min="2576" max="2576" width="9" bestFit="1" customWidth="1"/>
    <col min="2577" max="2577" width="11.140625" bestFit="1" customWidth="1"/>
    <col min="2578" max="2578" width="9" bestFit="1" customWidth="1"/>
    <col min="2579" max="2579" width="11.140625" bestFit="1" customWidth="1"/>
    <col min="2580" max="2580" width="9" bestFit="1" customWidth="1"/>
    <col min="2581" max="2581" width="7.85546875" bestFit="1" customWidth="1"/>
    <col min="2582" max="2582" width="11.140625" bestFit="1" customWidth="1"/>
    <col min="2583" max="2583" width="7.85546875" bestFit="1" customWidth="1"/>
    <col min="2584" max="2584" width="11.140625" bestFit="1" customWidth="1"/>
    <col min="2585" max="2585" width="10.140625" bestFit="1" customWidth="1"/>
    <col min="2586" max="2586" width="11.140625" bestFit="1" customWidth="1"/>
    <col min="2587" max="2587" width="9" bestFit="1" customWidth="1"/>
    <col min="2588" max="2588" width="11.140625" bestFit="1" customWidth="1"/>
    <col min="2589" max="2589" width="10.140625" bestFit="1" customWidth="1"/>
    <col min="2590" max="2590" width="9" bestFit="1" customWidth="1"/>
    <col min="2591" max="2591" width="11.140625" bestFit="1" customWidth="1"/>
    <col min="2592" max="2592" width="7.85546875" bestFit="1" customWidth="1"/>
    <col min="2593" max="2593" width="11.140625" bestFit="1" customWidth="1"/>
    <col min="2594" max="2594" width="9" bestFit="1" customWidth="1"/>
    <col min="2595" max="2595" width="11.140625" bestFit="1" customWidth="1"/>
    <col min="2596" max="2596" width="9" bestFit="1" customWidth="1"/>
    <col min="2597" max="2597" width="11.140625" bestFit="1" customWidth="1"/>
    <col min="2598" max="2598" width="7.85546875" bestFit="1" customWidth="1"/>
    <col min="2599" max="2599" width="11.140625" bestFit="1" customWidth="1"/>
    <col min="2600" max="2600" width="10.140625" bestFit="1" customWidth="1"/>
    <col min="2601" max="2601" width="11.140625" bestFit="1" customWidth="1"/>
    <col min="2602" max="2602" width="9" bestFit="1" customWidth="1"/>
    <col min="2603" max="2603" width="11.140625" bestFit="1" customWidth="1"/>
    <col min="2604" max="2604" width="9" bestFit="1" customWidth="1"/>
    <col min="2605" max="2605" width="11.140625" bestFit="1" customWidth="1"/>
    <col min="2606" max="2606" width="9" bestFit="1" customWidth="1"/>
    <col min="2607" max="2607" width="11.140625" bestFit="1" customWidth="1"/>
    <col min="2608" max="2608" width="7.85546875" bestFit="1" customWidth="1"/>
    <col min="2609" max="2609" width="11.140625" bestFit="1" customWidth="1"/>
    <col min="2610" max="2610" width="7.85546875" bestFit="1" customWidth="1"/>
    <col min="2611" max="2611" width="11.140625" bestFit="1" customWidth="1"/>
    <col min="2612" max="2612" width="7.85546875" bestFit="1" customWidth="1"/>
    <col min="2613" max="2613" width="11.140625" bestFit="1" customWidth="1"/>
    <col min="2614" max="2614" width="9" bestFit="1" customWidth="1"/>
    <col min="2615" max="2615" width="11.140625" bestFit="1" customWidth="1"/>
    <col min="2616" max="2619" width="11.28515625" bestFit="1" customWidth="1"/>
    <col min="2620" max="2620" width="9" bestFit="1" customWidth="1"/>
    <col min="2621" max="2621" width="11.140625" bestFit="1" customWidth="1"/>
    <col min="2622" max="2622" width="9" bestFit="1" customWidth="1"/>
    <col min="2623" max="2623" width="11.140625" bestFit="1" customWidth="1"/>
    <col min="2624" max="2624" width="7.85546875" bestFit="1" customWidth="1"/>
    <col min="2625" max="2625" width="11.140625" bestFit="1" customWidth="1"/>
    <col min="2626" max="2626" width="7.85546875" bestFit="1" customWidth="1"/>
    <col min="2627" max="2627" width="11.140625" bestFit="1" customWidth="1"/>
    <col min="2628" max="2628" width="10.140625" bestFit="1" customWidth="1"/>
    <col min="2629" max="2629" width="11.140625" bestFit="1" customWidth="1"/>
    <col min="2630" max="2630" width="9" bestFit="1" customWidth="1"/>
    <col min="2631" max="2631" width="11.140625" bestFit="1" customWidth="1"/>
    <col min="2632" max="2633" width="11.28515625" bestFit="1" customWidth="1"/>
    <col min="2634" max="2634" width="9" bestFit="1" customWidth="1"/>
    <col min="2635" max="2635" width="11.140625" bestFit="1" customWidth="1"/>
    <col min="2636" max="2636" width="9" bestFit="1" customWidth="1"/>
    <col min="2637" max="2637" width="11.140625" bestFit="1" customWidth="1"/>
    <col min="2638" max="2638" width="9" bestFit="1" customWidth="1"/>
    <col min="2639" max="2639" width="11.140625" bestFit="1" customWidth="1"/>
    <col min="2640" max="2640" width="7.85546875" bestFit="1" customWidth="1"/>
    <col min="2641" max="2641" width="11.140625" bestFit="1" customWidth="1"/>
    <col min="2642" max="2642" width="9" bestFit="1" customWidth="1"/>
    <col min="2643" max="2643" width="11.140625" bestFit="1" customWidth="1"/>
    <col min="2644" max="2644" width="9" bestFit="1" customWidth="1"/>
    <col min="2645" max="2645" width="11.140625" bestFit="1" customWidth="1"/>
    <col min="2646" max="2646" width="7.85546875" bestFit="1" customWidth="1"/>
    <col min="2647" max="2647" width="11.140625" bestFit="1" customWidth="1"/>
    <col min="2648" max="2648" width="7.85546875" bestFit="1" customWidth="1"/>
    <col min="2649" max="2649" width="11.140625" bestFit="1" customWidth="1"/>
    <col min="2650" max="2650" width="9" bestFit="1" customWidth="1"/>
    <col min="2651" max="2651" width="11.140625" bestFit="1" customWidth="1"/>
    <col min="2652" max="2652" width="10.140625" bestFit="1" customWidth="1"/>
    <col min="2653" max="2653" width="11.140625" bestFit="1" customWidth="1"/>
    <col min="2654" max="2655" width="7.85546875" bestFit="1" customWidth="1"/>
    <col min="2656" max="2656" width="11.140625" bestFit="1" customWidth="1"/>
    <col min="2657" max="2657" width="7.5703125" bestFit="1" customWidth="1"/>
    <col min="2658" max="2658" width="11.140625" bestFit="1" customWidth="1"/>
    <col min="2659" max="2659" width="7.85546875" bestFit="1" customWidth="1"/>
    <col min="2660" max="2660" width="11.140625" bestFit="1" customWidth="1"/>
    <col min="2661" max="2661" width="7.5703125" bestFit="1" customWidth="1"/>
    <col min="2662" max="2662" width="11.140625" bestFit="1" customWidth="1"/>
    <col min="2663" max="2663" width="7.5703125" bestFit="1" customWidth="1"/>
    <col min="2664" max="2664" width="11.140625" bestFit="1" customWidth="1"/>
    <col min="2665" max="2665" width="9" bestFit="1" customWidth="1"/>
    <col min="2666" max="2666" width="11.140625" bestFit="1" customWidth="1"/>
    <col min="2667" max="2667" width="9" bestFit="1" customWidth="1"/>
    <col min="2668" max="2668" width="11.140625" bestFit="1" customWidth="1"/>
    <col min="2669" max="2669" width="9" bestFit="1" customWidth="1"/>
    <col min="2670" max="2670" width="11.140625" bestFit="1" customWidth="1"/>
    <col min="2671" max="2671" width="9" bestFit="1" customWidth="1"/>
    <col min="2672" max="2672" width="11.140625" bestFit="1" customWidth="1"/>
    <col min="2673" max="2673" width="7.85546875" bestFit="1" customWidth="1"/>
    <col min="2674" max="2674" width="11.140625" bestFit="1" customWidth="1"/>
    <col min="2675" max="2675" width="9" bestFit="1" customWidth="1"/>
    <col min="2676" max="2676" width="11.140625" bestFit="1" customWidth="1"/>
    <col min="2677" max="2677" width="9" bestFit="1" customWidth="1"/>
    <col min="2678" max="2678" width="11.140625" bestFit="1" customWidth="1"/>
    <col min="2679" max="2679" width="9" bestFit="1" customWidth="1"/>
    <col min="2680" max="2680" width="11.140625" bestFit="1" customWidth="1"/>
    <col min="2681" max="2681" width="9" bestFit="1" customWidth="1"/>
    <col min="2682" max="2682" width="11.140625" bestFit="1" customWidth="1"/>
    <col min="2683" max="2683" width="9" bestFit="1" customWidth="1"/>
    <col min="2684" max="2684" width="11.140625" bestFit="1" customWidth="1"/>
    <col min="2685" max="2685" width="9" bestFit="1" customWidth="1"/>
    <col min="2686" max="2686" width="11.140625" bestFit="1" customWidth="1"/>
    <col min="2687" max="2687" width="9" bestFit="1" customWidth="1"/>
    <col min="2688" max="2688" width="11.140625" bestFit="1" customWidth="1"/>
    <col min="2689" max="2689" width="9" bestFit="1" customWidth="1"/>
    <col min="2690" max="2690" width="11.140625" bestFit="1" customWidth="1"/>
    <col min="2691" max="2691" width="9" bestFit="1" customWidth="1"/>
    <col min="2692" max="2692" width="11.140625" bestFit="1" customWidth="1"/>
    <col min="2693" max="2693" width="7.85546875" bestFit="1" customWidth="1"/>
    <col min="2694" max="2694" width="11.140625" bestFit="1" customWidth="1"/>
    <col min="2695" max="2695" width="9" bestFit="1" customWidth="1"/>
    <col min="2696" max="2696" width="11.140625" bestFit="1" customWidth="1"/>
    <col min="2697" max="2697" width="7.85546875" bestFit="1" customWidth="1"/>
    <col min="2698" max="2698" width="11.140625" bestFit="1" customWidth="1"/>
    <col min="2699" max="2699" width="7.85546875" bestFit="1" customWidth="1"/>
    <col min="2700" max="2700" width="11.140625" bestFit="1" customWidth="1"/>
    <col min="2701" max="2702" width="7.85546875" bestFit="1" customWidth="1"/>
    <col min="2703" max="2703" width="11.140625" bestFit="1" customWidth="1"/>
    <col min="2704" max="2704" width="9" bestFit="1" customWidth="1"/>
    <col min="2705" max="2705" width="11.140625" bestFit="1" customWidth="1"/>
    <col min="2706" max="2707" width="7.85546875" bestFit="1" customWidth="1"/>
    <col min="2708" max="2708" width="11.140625" bestFit="1" customWidth="1"/>
    <col min="2709" max="2710" width="7.85546875" bestFit="1" customWidth="1"/>
    <col min="2711" max="2711" width="11.140625" bestFit="1" customWidth="1"/>
    <col min="2712" max="2712" width="9" bestFit="1" customWidth="1"/>
    <col min="2713" max="2713" width="11.140625" bestFit="1" customWidth="1"/>
    <col min="2714" max="2714" width="9" bestFit="1" customWidth="1"/>
    <col min="2715" max="2715" width="11.140625" bestFit="1" customWidth="1"/>
    <col min="2716" max="2716" width="9" bestFit="1" customWidth="1"/>
    <col min="2717" max="2717" width="11.140625" bestFit="1" customWidth="1"/>
    <col min="2718" max="2718" width="9" bestFit="1" customWidth="1"/>
    <col min="2719" max="2719" width="11.140625" bestFit="1" customWidth="1"/>
    <col min="2720" max="2720" width="9" bestFit="1" customWidth="1"/>
    <col min="2721" max="2721" width="11.140625" bestFit="1" customWidth="1"/>
    <col min="2722" max="2722" width="9" bestFit="1" customWidth="1"/>
    <col min="2723" max="2723" width="11.140625" bestFit="1" customWidth="1"/>
    <col min="2724" max="2724" width="7.85546875" bestFit="1" customWidth="1"/>
    <col min="2725" max="2725" width="11.140625" bestFit="1" customWidth="1"/>
    <col min="2726" max="2726" width="9" bestFit="1" customWidth="1"/>
    <col min="2727" max="2727" width="11.140625" bestFit="1" customWidth="1"/>
    <col min="2728" max="2728" width="9" bestFit="1" customWidth="1"/>
    <col min="2729" max="2729" width="11.140625" bestFit="1" customWidth="1"/>
    <col min="2730" max="2730" width="9" bestFit="1" customWidth="1"/>
    <col min="2731" max="2731" width="11.140625" bestFit="1" customWidth="1"/>
    <col min="2732" max="2732" width="9" bestFit="1" customWidth="1"/>
    <col min="2733" max="2733" width="11.140625" bestFit="1" customWidth="1"/>
    <col min="2734" max="2734" width="9" bestFit="1" customWidth="1"/>
    <col min="2735" max="2735" width="11.140625" bestFit="1" customWidth="1"/>
    <col min="2736" max="2736" width="7.85546875" bestFit="1" customWidth="1"/>
    <col min="2737" max="2737" width="11.140625" bestFit="1" customWidth="1"/>
    <col min="2738" max="2738" width="9" bestFit="1" customWidth="1"/>
    <col min="2739" max="2739" width="11.140625" bestFit="1" customWidth="1"/>
    <col min="2740" max="2740" width="9" bestFit="1" customWidth="1"/>
    <col min="2741" max="2741" width="11.140625" bestFit="1" customWidth="1"/>
    <col min="2742" max="2742" width="9" bestFit="1" customWidth="1"/>
    <col min="2743" max="2743" width="11.140625" bestFit="1" customWidth="1"/>
    <col min="2744" max="2744" width="9" bestFit="1" customWidth="1"/>
    <col min="2745" max="2745" width="11.140625" bestFit="1" customWidth="1"/>
    <col min="2746" max="2746" width="9" bestFit="1" customWidth="1"/>
    <col min="2747" max="2747" width="11.140625" bestFit="1" customWidth="1"/>
    <col min="2748" max="2748" width="9" bestFit="1" customWidth="1"/>
    <col min="2749" max="2749" width="11.140625" bestFit="1" customWidth="1"/>
    <col min="2750" max="2750" width="9" bestFit="1" customWidth="1"/>
    <col min="2751" max="2751" width="11.140625" bestFit="1" customWidth="1"/>
    <col min="2752" max="2753" width="11.28515625" bestFit="1" customWidth="1"/>
    <col min="2754" max="2754" width="9" bestFit="1" customWidth="1"/>
    <col min="2755" max="2755" width="11.140625" bestFit="1" customWidth="1"/>
    <col min="2756" max="2756" width="10.140625" bestFit="1" customWidth="1"/>
    <col min="2757" max="2757" width="11.140625" bestFit="1" customWidth="1"/>
    <col min="2758" max="2758" width="9" bestFit="1" customWidth="1"/>
    <col min="2759" max="2759" width="11.140625" bestFit="1" customWidth="1"/>
    <col min="2760" max="2760" width="7.85546875" bestFit="1" customWidth="1"/>
    <col min="2761" max="2761" width="11.140625" bestFit="1" customWidth="1"/>
    <col min="2762" max="2762" width="10" bestFit="1" customWidth="1"/>
    <col min="2763" max="2763" width="11.140625" bestFit="1" customWidth="1"/>
    <col min="2764" max="2764" width="9" bestFit="1" customWidth="1"/>
    <col min="2765" max="2765" width="11.140625" bestFit="1" customWidth="1"/>
    <col min="2766" max="2767" width="11.28515625" bestFit="1" customWidth="1"/>
    <col min="2768" max="2768" width="9" bestFit="1" customWidth="1"/>
    <col min="2769" max="2769" width="11.140625" bestFit="1" customWidth="1"/>
    <col min="2770" max="2770" width="9" bestFit="1" customWidth="1"/>
    <col min="2771" max="2771" width="11.140625" bestFit="1" customWidth="1"/>
    <col min="2772" max="2772" width="7.85546875" bestFit="1" customWidth="1"/>
    <col min="2773" max="2773" width="11.140625" bestFit="1" customWidth="1"/>
    <col min="2774" max="2775" width="11.28515625" bestFit="1" customWidth="1"/>
    <col min="2776" max="2776" width="9" bestFit="1" customWidth="1"/>
    <col min="2777" max="2777" width="11.140625" bestFit="1" customWidth="1"/>
    <col min="2778" max="2778" width="9" bestFit="1" customWidth="1"/>
    <col min="2779" max="2779" width="11.140625" bestFit="1" customWidth="1"/>
    <col min="2780" max="2780" width="9" bestFit="1" customWidth="1"/>
    <col min="2781" max="2781" width="11.140625" bestFit="1" customWidth="1"/>
    <col min="2782" max="2782" width="9" bestFit="1" customWidth="1"/>
    <col min="2783" max="2783" width="11.140625" bestFit="1" customWidth="1"/>
    <col min="2784" max="2784" width="9" bestFit="1" customWidth="1"/>
    <col min="2785" max="2785" width="11.140625" bestFit="1" customWidth="1"/>
    <col min="2786" max="2786" width="7.85546875" bestFit="1" customWidth="1"/>
    <col min="2787" max="2787" width="11.140625" bestFit="1" customWidth="1"/>
    <col min="2788" max="2788" width="9" bestFit="1" customWidth="1"/>
    <col min="2789" max="2789" width="11.140625" bestFit="1" customWidth="1"/>
    <col min="2790" max="2790" width="9" bestFit="1" customWidth="1"/>
    <col min="2791" max="2791" width="11.140625" bestFit="1" customWidth="1"/>
    <col min="2792" max="2792" width="10.140625" bestFit="1" customWidth="1"/>
    <col min="2793" max="2793" width="11.140625" bestFit="1" customWidth="1"/>
    <col min="2794" max="2794" width="10.140625" bestFit="1" customWidth="1"/>
    <col min="2795" max="2795" width="11.140625" bestFit="1" customWidth="1"/>
    <col min="2796" max="2797" width="11.28515625" bestFit="1" customWidth="1"/>
    <col min="2798" max="2798" width="9" bestFit="1" customWidth="1"/>
    <col min="2799" max="2799" width="11.140625" bestFit="1" customWidth="1"/>
    <col min="2800" max="2800" width="9" bestFit="1" customWidth="1"/>
    <col min="2801" max="2801" width="11.140625" bestFit="1" customWidth="1"/>
    <col min="2802" max="2802" width="10.140625" bestFit="1" customWidth="1"/>
    <col min="2803" max="2803" width="11.140625" bestFit="1" customWidth="1"/>
    <col min="2804" max="2804" width="7.85546875" bestFit="1" customWidth="1"/>
    <col min="2805" max="2805" width="11.140625" bestFit="1" customWidth="1"/>
    <col min="2806" max="2806" width="9" bestFit="1" customWidth="1"/>
    <col min="2807" max="2807" width="11.140625" bestFit="1" customWidth="1"/>
    <col min="2808" max="2808" width="10.140625" bestFit="1" customWidth="1"/>
    <col min="2809" max="2809" width="9" bestFit="1" customWidth="1"/>
    <col min="2810" max="2810" width="11.140625" bestFit="1" customWidth="1"/>
    <col min="2811" max="2811" width="9" bestFit="1" customWidth="1"/>
    <col min="2812" max="2812" width="11.140625" bestFit="1" customWidth="1"/>
    <col min="2813" max="2813" width="10.140625" bestFit="1" customWidth="1"/>
    <col min="2814" max="2814" width="11.140625" bestFit="1" customWidth="1"/>
    <col min="2815" max="2815" width="7.85546875" bestFit="1" customWidth="1"/>
    <col min="2816" max="2816" width="11.140625" bestFit="1" customWidth="1"/>
    <col min="2817" max="2817" width="7.85546875" bestFit="1" customWidth="1"/>
    <col min="2818" max="2818" width="11.140625" bestFit="1" customWidth="1"/>
    <col min="2819" max="2819" width="9" bestFit="1" customWidth="1"/>
    <col min="2820" max="2820" width="11.140625" bestFit="1" customWidth="1"/>
    <col min="2821" max="2821" width="7.85546875" bestFit="1" customWidth="1"/>
    <col min="2822" max="2822" width="11.140625" bestFit="1" customWidth="1"/>
    <col min="2823" max="2823" width="9" bestFit="1" customWidth="1"/>
    <col min="2824" max="2824" width="11.140625" bestFit="1" customWidth="1"/>
    <col min="2825" max="2826" width="9" bestFit="1" customWidth="1"/>
    <col min="2827" max="2827" width="11.140625" bestFit="1" customWidth="1"/>
    <col min="2828" max="2828" width="7.85546875" bestFit="1" customWidth="1"/>
    <col min="2829" max="2829" width="11.140625" bestFit="1" customWidth="1"/>
    <col min="2830" max="2830" width="10.140625" bestFit="1" customWidth="1"/>
    <col min="2831" max="2831" width="11.140625" bestFit="1" customWidth="1"/>
    <col min="2832" max="2832" width="7.85546875" bestFit="1" customWidth="1"/>
    <col min="2833" max="2833" width="11.140625" bestFit="1" customWidth="1"/>
    <col min="2834" max="2834" width="7.85546875" bestFit="1" customWidth="1"/>
    <col min="2835" max="2835" width="11.140625" bestFit="1" customWidth="1"/>
    <col min="2836" max="2837" width="11.28515625" bestFit="1" customWidth="1"/>
    <col min="2838" max="2838" width="9" bestFit="1" customWidth="1"/>
    <col min="2839" max="2839" width="11.140625" bestFit="1" customWidth="1"/>
    <col min="2840" max="2840" width="9" bestFit="1" customWidth="1"/>
    <col min="2841" max="2841" width="7.85546875" bestFit="1" customWidth="1"/>
    <col min="2842" max="2842" width="11.140625" bestFit="1" customWidth="1"/>
    <col min="2843" max="2844" width="11.28515625" bestFit="1" customWidth="1"/>
    <col min="2845" max="2845" width="10.140625" bestFit="1" customWidth="1"/>
    <col min="2846" max="2846" width="9" bestFit="1" customWidth="1"/>
    <col min="2847" max="2847" width="11.140625" bestFit="1" customWidth="1"/>
    <col min="2848" max="2848" width="9" bestFit="1" customWidth="1"/>
    <col min="2849" max="2849" width="11.140625" bestFit="1" customWidth="1"/>
    <col min="2850" max="2850" width="7.85546875" bestFit="1" customWidth="1"/>
    <col min="2851" max="2851" width="11.140625" bestFit="1" customWidth="1"/>
    <col min="2852" max="2852" width="9" bestFit="1" customWidth="1"/>
    <col min="2853" max="2853" width="11.140625" bestFit="1" customWidth="1"/>
    <col min="2854" max="2854" width="7.85546875" bestFit="1" customWidth="1"/>
    <col min="2855" max="2855" width="11.140625" bestFit="1" customWidth="1"/>
    <col min="2856" max="2856" width="7.85546875" bestFit="1" customWidth="1"/>
    <col min="2857" max="2857" width="11.140625" bestFit="1" customWidth="1"/>
    <col min="2858" max="2858" width="9" bestFit="1" customWidth="1"/>
    <col min="2859" max="2859" width="7.85546875" bestFit="1" customWidth="1"/>
    <col min="2860" max="2860" width="11.140625" bestFit="1" customWidth="1"/>
    <col min="2861" max="2861" width="7.85546875" bestFit="1" customWidth="1"/>
    <col min="2862" max="2862" width="11.140625" bestFit="1" customWidth="1"/>
    <col min="2863" max="2863" width="9" bestFit="1" customWidth="1"/>
    <col min="2864" max="2864" width="7.85546875" bestFit="1" customWidth="1"/>
    <col min="2865" max="2865" width="11.140625" bestFit="1" customWidth="1"/>
    <col min="2866" max="2866" width="9" bestFit="1" customWidth="1"/>
    <col min="2867" max="2867" width="11.140625" bestFit="1" customWidth="1"/>
    <col min="2868" max="2868" width="9" bestFit="1" customWidth="1"/>
    <col min="2869" max="2869" width="7.85546875" bestFit="1" customWidth="1"/>
    <col min="2870" max="2870" width="11.140625" bestFit="1" customWidth="1"/>
    <col min="2871" max="2871" width="9" bestFit="1" customWidth="1"/>
    <col min="2872" max="2872" width="6.7109375" bestFit="1" customWidth="1"/>
    <col min="2873" max="2873" width="11.140625" bestFit="1" customWidth="1"/>
    <col min="2874" max="2874" width="9" bestFit="1" customWidth="1"/>
    <col min="2875" max="2875" width="6.7109375" bestFit="1" customWidth="1"/>
    <col min="2876" max="2876" width="11.140625" bestFit="1" customWidth="1"/>
    <col min="2877" max="2877" width="7.85546875" bestFit="1" customWidth="1"/>
    <col min="2878" max="2878" width="11.140625" bestFit="1" customWidth="1"/>
    <col min="2879" max="2879" width="9" bestFit="1" customWidth="1"/>
    <col min="2880" max="2880" width="11.140625" bestFit="1" customWidth="1"/>
    <col min="2881" max="2881" width="9" bestFit="1" customWidth="1"/>
    <col min="2882" max="2882" width="11.140625" bestFit="1" customWidth="1"/>
    <col min="2883" max="2884" width="7.85546875" bestFit="1" customWidth="1"/>
    <col min="2885" max="2885" width="11.140625" bestFit="1" customWidth="1"/>
    <col min="2886" max="2886" width="7.85546875" bestFit="1" customWidth="1"/>
    <col min="2887" max="2887" width="11.140625" bestFit="1" customWidth="1"/>
    <col min="2888" max="2888" width="9" bestFit="1" customWidth="1"/>
    <col min="2889" max="2889" width="11.140625" bestFit="1" customWidth="1"/>
    <col min="2890" max="2890" width="10.140625" bestFit="1" customWidth="1"/>
    <col min="2891" max="2891" width="11.140625" bestFit="1" customWidth="1"/>
    <col min="2892" max="2892" width="9" bestFit="1" customWidth="1"/>
    <col min="2893" max="2893" width="11.140625" bestFit="1" customWidth="1"/>
    <col min="2894" max="2894" width="7.85546875" bestFit="1" customWidth="1"/>
    <col min="2895" max="2895" width="11.140625" bestFit="1" customWidth="1"/>
    <col min="2896" max="2896" width="7.85546875" bestFit="1" customWidth="1"/>
    <col min="2897" max="2897" width="11.140625" bestFit="1" customWidth="1"/>
    <col min="2898" max="2898" width="7.5703125" bestFit="1" customWidth="1"/>
    <col min="2899" max="2899" width="11.140625" bestFit="1" customWidth="1"/>
    <col min="2900" max="2900" width="10.140625" bestFit="1" customWidth="1"/>
    <col min="2901" max="2901" width="11.140625" bestFit="1" customWidth="1"/>
    <col min="2902" max="2902" width="9" bestFit="1" customWidth="1"/>
    <col min="2903" max="2903" width="11.140625" bestFit="1" customWidth="1"/>
    <col min="2904" max="2904" width="10.140625" bestFit="1" customWidth="1"/>
    <col min="2905" max="2905" width="11.140625" bestFit="1" customWidth="1"/>
    <col min="2906" max="2906" width="10.140625" bestFit="1" customWidth="1"/>
    <col min="2907" max="2907" width="9" bestFit="1" customWidth="1"/>
    <col min="2908" max="2908" width="11.140625" bestFit="1" customWidth="1"/>
    <col min="2909" max="2909" width="10.140625" bestFit="1" customWidth="1"/>
    <col min="2910" max="2910" width="11.140625" bestFit="1" customWidth="1"/>
    <col min="2911" max="2911" width="9" bestFit="1" customWidth="1"/>
    <col min="2912" max="2912" width="11.140625" bestFit="1" customWidth="1"/>
    <col min="2913" max="2913" width="10.140625" bestFit="1" customWidth="1"/>
    <col min="2914" max="2914" width="11.140625" bestFit="1" customWidth="1"/>
    <col min="2915" max="2915" width="9" bestFit="1" customWidth="1"/>
    <col min="2916" max="2916" width="11.140625" bestFit="1" customWidth="1"/>
    <col min="2917" max="2917" width="9" bestFit="1" customWidth="1"/>
    <col min="2918" max="2918" width="11.140625" bestFit="1" customWidth="1"/>
    <col min="2919" max="2919" width="9" bestFit="1" customWidth="1"/>
    <col min="2920" max="2920" width="11.140625" bestFit="1" customWidth="1"/>
    <col min="2921" max="2921" width="9" bestFit="1" customWidth="1"/>
    <col min="2922" max="2922" width="11.140625" bestFit="1" customWidth="1"/>
    <col min="2923" max="2923" width="7.85546875" bestFit="1" customWidth="1"/>
    <col min="2924" max="2924" width="9" bestFit="1" customWidth="1"/>
    <col min="2925" max="2925" width="11.140625" bestFit="1" customWidth="1"/>
    <col min="2926" max="2926" width="10.140625" bestFit="1" customWidth="1"/>
    <col min="2927" max="2927" width="11.140625" bestFit="1" customWidth="1"/>
    <col min="2928" max="2929" width="7.85546875" bestFit="1" customWidth="1"/>
    <col min="2930" max="2930" width="11.140625" bestFit="1" customWidth="1"/>
    <col min="2931" max="2932" width="9" bestFit="1" customWidth="1"/>
    <col min="2933" max="2933" width="11.140625" bestFit="1" customWidth="1"/>
    <col min="2934" max="2934" width="9" bestFit="1" customWidth="1"/>
    <col min="2935" max="2935" width="11.140625" bestFit="1" customWidth="1"/>
    <col min="2936" max="2936" width="7.85546875" bestFit="1" customWidth="1"/>
    <col min="2937" max="2937" width="11.140625" bestFit="1" customWidth="1"/>
    <col min="2938" max="2938" width="9" bestFit="1" customWidth="1"/>
    <col min="2939" max="2939" width="11.140625" bestFit="1" customWidth="1"/>
    <col min="2940" max="2941" width="7.85546875" bestFit="1" customWidth="1"/>
    <col min="2942" max="2942" width="11.140625" bestFit="1" customWidth="1"/>
    <col min="2943" max="2943" width="9" bestFit="1" customWidth="1"/>
    <col min="2944" max="2944" width="11.140625" bestFit="1" customWidth="1"/>
    <col min="2945" max="2945" width="7.85546875" bestFit="1" customWidth="1"/>
    <col min="2946" max="2946" width="11.140625" bestFit="1" customWidth="1"/>
    <col min="2947" max="2948" width="9" bestFit="1" customWidth="1"/>
    <col min="2949" max="2949" width="11.140625" bestFit="1" customWidth="1"/>
    <col min="2950" max="2950" width="10.140625" bestFit="1" customWidth="1"/>
    <col min="2951" max="2951" width="11.140625" bestFit="1" customWidth="1"/>
    <col min="2952" max="2953" width="9" bestFit="1" customWidth="1"/>
    <col min="2954" max="2954" width="11.140625" bestFit="1" customWidth="1"/>
    <col min="2955" max="2956" width="7.85546875" bestFit="1" customWidth="1"/>
    <col min="2957" max="2957" width="11.140625" bestFit="1" customWidth="1"/>
    <col min="2958" max="2958" width="7.85546875" bestFit="1" customWidth="1"/>
    <col min="2959" max="2959" width="11.140625" bestFit="1" customWidth="1"/>
    <col min="2960" max="2960" width="9" bestFit="1" customWidth="1"/>
    <col min="2961" max="2961" width="11.140625" bestFit="1" customWidth="1"/>
    <col min="2962" max="2963" width="7.85546875" bestFit="1" customWidth="1"/>
    <col min="2964" max="2964" width="11.140625" bestFit="1" customWidth="1"/>
    <col min="2965" max="2965" width="7.85546875" bestFit="1" customWidth="1"/>
    <col min="2966" max="2966" width="11.140625" bestFit="1" customWidth="1"/>
    <col min="2967" max="2967" width="9" bestFit="1" customWidth="1"/>
    <col min="2968" max="2968" width="11.140625" bestFit="1" customWidth="1"/>
    <col min="2969" max="2969" width="7.85546875" bestFit="1" customWidth="1"/>
    <col min="2970" max="2970" width="11.140625" bestFit="1" customWidth="1"/>
    <col min="2971" max="2971" width="7.85546875" bestFit="1" customWidth="1"/>
    <col min="2972" max="2972" width="11.140625" bestFit="1" customWidth="1"/>
    <col min="2973" max="2973" width="7.85546875" bestFit="1" customWidth="1"/>
    <col min="2974" max="2974" width="11.140625" bestFit="1" customWidth="1"/>
    <col min="2975" max="2976" width="7.85546875" bestFit="1" customWidth="1"/>
    <col min="2977" max="2977" width="11.140625" bestFit="1" customWidth="1"/>
    <col min="2978" max="2979" width="11.28515625" bestFit="1" customWidth="1"/>
    <col min="2980" max="2980" width="9" bestFit="1" customWidth="1"/>
    <col min="2981" max="2981" width="11.140625" bestFit="1" customWidth="1"/>
    <col min="2982" max="2982" width="9" bestFit="1" customWidth="1"/>
    <col min="2983" max="2983" width="11.140625" bestFit="1" customWidth="1"/>
    <col min="2984" max="2985" width="9" bestFit="1" customWidth="1"/>
    <col min="2986" max="2986" width="11.140625" bestFit="1" customWidth="1"/>
    <col min="2987" max="2987" width="9" bestFit="1" customWidth="1"/>
    <col min="2988" max="2988" width="11.140625" bestFit="1" customWidth="1"/>
    <col min="2989" max="2990" width="7.85546875" bestFit="1" customWidth="1"/>
    <col min="2991" max="2991" width="11.140625" bestFit="1" customWidth="1"/>
    <col min="2992" max="2992" width="9" bestFit="1" customWidth="1"/>
    <col min="2993" max="2993" width="11.140625" bestFit="1" customWidth="1"/>
    <col min="2994" max="2994" width="10.140625" bestFit="1" customWidth="1"/>
    <col min="2995" max="2995" width="11.140625" bestFit="1" customWidth="1"/>
    <col min="2996" max="2996" width="9" bestFit="1" customWidth="1"/>
    <col min="2997" max="2997" width="11.140625" bestFit="1" customWidth="1"/>
    <col min="2998" max="2999" width="9" bestFit="1" customWidth="1"/>
    <col min="3000" max="3000" width="11.140625" bestFit="1" customWidth="1"/>
    <col min="3001" max="3001" width="9" bestFit="1" customWidth="1"/>
    <col min="3002" max="3002" width="11.140625" bestFit="1" customWidth="1"/>
    <col min="3003" max="3003" width="9" bestFit="1" customWidth="1"/>
    <col min="3004" max="3004" width="11.140625" bestFit="1" customWidth="1"/>
    <col min="3005" max="3005" width="7.85546875" bestFit="1" customWidth="1"/>
    <col min="3006" max="3006" width="11.140625" bestFit="1" customWidth="1"/>
    <col min="3007" max="3007" width="7.85546875" bestFit="1" customWidth="1"/>
    <col min="3008" max="3008" width="11.140625" bestFit="1" customWidth="1"/>
    <col min="3009" max="3009" width="9" bestFit="1" customWidth="1"/>
    <col min="3010" max="3010" width="11.140625" bestFit="1" customWidth="1"/>
    <col min="3011" max="3011" width="9" bestFit="1" customWidth="1"/>
    <col min="3012" max="3012" width="11.140625" bestFit="1" customWidth="1"/>
    <col min="3013" max="3013" width="10.140625" bestFit="1" customWidth="1"/>
    <col min="3014" max="3014" width="11.140625" bestFit="1" customWidth="1"/>
    <col min="3015" max="3015" width="7.85546875" bestFit="1" customWidth="1"/>
    <col min="3016" max="3016" width="11.140625" bestFit="1" customWidth="1"/>
    <col min="3017" max="3017" width="7.85546875" bestFit="1" customWidth="1"/>
    <col min="3018" max="3018" width="11.140625" bestFit="1" customWidth="1"/>
    <col min="3019" max="3020" width="11.28515625" bestFit="1" customWidth="1"/>
    <col min="3021" max="3021" width="10.140625" bestFit="1" customWidth="1"/>
    <col min="3022" max="3022" width="11.140625" bestFit="1" customWidth="1"/>
    <col min="3023" max="3023" width="9" bestFit="1" customWidth="1"/>
    <col min="3024" max="3024" width="11.140625" bestFit="1" customWidth="1"/>
    <col min="3025" max="3025" width="7.5703125" bestFit="1" customWidth="1"/>
    <col min="3026" max="3026" width="11.140625" bestFit="1" customWidth="1"/>
    <col min="3027" max="3027" width="7.85546875" bestFit="1" customWidth="1"/>
    <col min="3028" max="3028" width="11.140625" bestFit="1" customWidth="1"/>
    <col min="3029" max="3029" width="9" bestFit="1" customWidth="1"/>
    <col min="3030" max="3030" width="7.85546875" bestFit="1" customWidth="1"/>
    <col min="3031" max="3031" width="11.140625" bestFit="1" customWidth="1"/>
    <col min="3032" max="3032" width="7.85546875" bestFit="1" customWidth="1"/>
    <col min="3033" max="3033" width="11.140625" bestFit="1" customWidth="1"/>
    <col min="3034" max="3034" width="10.140625" bestFit="1" customWidth="1"/>
    <col min="3035" max="3035" width="11.140625" bestFit="1" customWidth="1"/>
    <col min="3036" max="3036" width="10.140625" bestFit="1" customWidth="1"/>
    <col min="3037" max="3037" width="11.140625" bestFit="1" customWidth="1"/>
    <col min="3038" max="3038" width="10.140625" bestFit="1" customWidth="1"/>
    <col min="3039" max="3039" width="11.140625" bestFit="1" customWidth="1"/>
    <col min="3040" max="3040" width="9" bestFit="1" customWidth="1"/>
    <col min="3041" max="3041" width="11.140625" bestFit="1" customWidth="1"/>
    <col min="3042" max="3043" width="11.28515625" bestFit="1" customWidth="1"/>
    <col min="3044" max="3044" width="9" bestFit="1" customWidth="1"/>
    <col min="3045" max="3045" width="11.140625" bestFit="1" customWidth="1"/>
    <col min="3046" max="3047" width="11.28515625" bestFit="1" customWidth="1"/>
    <col min="3048" max="3049" width="7.85546875" bestFit="1" customWidth="1"/>
    <col min="3050" max="3050" width="11.140625" bestFit="1" customWidth="1"/>
    <col min="3051" max="3052" width="7.85546875" bestFit="1" customWidth="1"/>
    <col min="3053" max="3053" width="11.140625" bestFit="1" customWidth="1"/>
    <col min="3054" max="3055" width="11.28515625" bestFit="1" customWidth="1"/>
    <col min="3056" max="3057" width="10.140625" bestFit="1" customWidth="1"/>
    <col min="3058" max="3058" width="11.140625" bestFit="1" customWidth="1"/>
    <col min="3059" max="3060" width="7.85546875" bestFit="1" customWidth="1"/>
    <col min="3061" max="3061" width="11.140625" bestFit="1" customWidth="1"/>
    <col min="3062" max="3062" width="7.85546875" bestFit="1" customWidth="1"/>
    <col min="3063" max="3063" width="11.140625" bestFit="1" customWidth="1"/>
    <col min="3064" max="3064" width="9" bestFit="1" customWidth="1"/>
    <col min="3065" max="3065" width="11.140625" bestFit="1" customWidth="1"/>
    <col min="3066" max="3066" width="7.85546875" bestFit="1" customWidth="1"/>
    <col min="3067" max="3067" width="11.140625" bestFit="1" customWidth="1"/>
    <col min="3068" max="3068" width="7.5703125" bestFit="1" customWidth="1"/>
    <col min="3069" max="3069" width="11.140625" bestFit="1" customWidth="1"/>
    <col min="3070" max="3071" width="7.85546875" bestFit="1" customWidth="1"/>
    <col min="3072" max="3072" width="11.140625" bestFit="1" customWidth="1"/>
    <col min="3073" max="3073" width="7.5703125" bestFit="1" customWidth="1"/>
    <col min="3074" max="3074" width="11.140625" bestFit="1" customWidth="1"/>
    <col min="3075" max="3075" width="7.85546875" bestFit="1" customWidth="1"/>
    <col min="3076" max="3076" width="11.140625" bestFit="1" customWidth="1"/>
    <col min="3077" max="3078" width="7.85546875" bestFit="1" customWidth="1"/>
    <col min="3079" max="3079" width="11.140625" bestFit="1" customWidth="1"/>
    <col min="3080" max="3081" width="11.28515625" bestFit="1" customWidth="1"/>
    <col min="3082" max="3082" width="9" bestFit="1" customWidth="1"/>
    <col min="3083" max="3083" width="11.140625" bestFit="1" customWidth="1"/>
    <col min="3084" max="3085" width="7.85546875" bestFit="1" customWidth="1"/>
    <col min="3086" max="3086" width="11.140625" bestFit="1" customWidth="1"/>
    <col min="3087" max="3087" width="9" bestFit="1" customWidth="1"/>
    <col min="3088" max="3088" width="11.140625" bestFit="1" customWidth="1"/>
    <col min="3089" max="3089" width="9" bestFit="1" customWidth="1"/>
    <col min="3090" max="3090" width="11.140625" bestFit="1" customWidth="1"/>
    <col min="3091" max="3091" width="9" bestFit="1" customWidth="1"/>
    <col min="3092" max="3092" width="11.140625" bestFit="1" customWidth="1"/>
    <col min="3093" max="3094" width="7.85546875" bestFit="1" customWidth="1"/>
    <col min="3095" max="3095" width="11.140625" bestFit="1" customWidth="1"/>
    <col min="3096" max="3097" width="7.85546875" bestFit="1" customWidth="1"/>
    <col min="3098" max="3098" width="11.140625" bestFit="1" customWidth="1"/>
    <col min="3099" max="3099" width="7.85546875" bestFit="1" customWidth="1"/>
    <col min="3100" max="3100" width="11.140625" bestFit="1" customWidth="1"/>
    <col min="3101" max="3101" width="7.85546875" bestFit="1" customWidth="1"/>
    <col min="3102" max="3102" width="11.140625" bestFit="1" customWidth="1"/>
    <col min="3103" max="3104" width="7.85546875" bestFit="1" customWidth="1"/>
    <col min="3105" max="3105" width="11.140625" bestFit="1" customWidth="1"/>
    <col min="3106" max="3106" width="9" bestFit="1" customWidth="1"/>
    <col min="3107" max="3107" width="11.140625" bestFit="1" customWidth="1"/>
    <col min="3108" max="3108" width="9" bestFit="1" customWidth="1"/>
    <col min="3109" max="3109" width="11.140625" bestFit="1" customWidth="1"/>
    <col min="3110" max="3111" width="7.85546875" bestFit="1" customWidth="1"/>
    <col min="3112" max="3112" width="11.140625" bestFit="1" customWidth="1"/>
    <col min="3113" max="3114" width="7.85546875" bestFit="1" customWidth="1"/>
    <col min="3115" max="3115" width="11.140625" bestFit="1" customWidth="1"/>
    <col min="3116" max="3117" width="7.85546875" bestFit="1" customWidth="1"/>
    <col min="3118" max="3118" width="11.140625" bestFit="1" customWidth="1"/>
    <col min="3119" max="3120" width="9" bestFit="1" customWidth="1"/>
    <col min="3121" max="3121" width="11.140625" bestFit="1" customWidth="1"/>
    <col min="3122" max="3123" width="7.85546875" bestFit="1" customWidth="1"/>
    <col min="3124" max="3124" width="11.140625" bestFit="1" customWidth="1"/>
    <col min="3125" max="3125" width="7.85546875" bestFit="1" customWidth="1"/>
    <col min="3126" max="3126" width="9" bestFit="1" customWidth="1"/>
    <col min="3127" max="3127" width="11.140625" bestFit="1" customWidth="1"/>
    <col min="3128" max="3128" width="7.85546875" bestFit="1" customWidth="1"/>
    <col min="3129" max="3129" width="11.140625" bestFit="1" customWidth="1"/>
    <col min="3130" max="3130" width="7.85546875" bestFit="1" customWidth="1"/>
    <col min="3131" max="3131" width="11.140625" bestFit="1" customWidth="1"/>
    <col min="3132" max="3132" width="7.85546875" bestFit="1" customWidth="1"/>
    <col min="3133" max="3133" width="9" bestFit="1" customWidth="1"/>
    <col min="3134" max="3134" width="11.140625" bestFit="1" customWidth="1"/>
    <col min="3135" max="3135" width="7.85546875" bestFit="1" customWidth="1"/>
    <col min="3136" max="3136" width="9" bestFit="1" customWidth="1"/>
    <col min="3137" max="3137" width="11.140625" bestFit="1" customWidth="1"/>
    <col min="3138" max="3138" width="7.85546875" bestFit="1" customWidth="1"/>
    <col min="3139" max="3139" width="11.140625" bestFit="1" customWidth="1"/>
    <col min="3140" max="3140" width="7.85546875" bestFit="1" customWidth="1"/>
    <col min="3141" max="3141" width="9" bestFit="1" customWidth="1"/>
    <col min="3142" max="3142" width="11.140625" bestFit="1" customWidth="1"/>
    <col min="3143" max="3143" width="7.85546875" bestFit="1" customWidth="1"/>
    <col min="3144" max="3144" width="9" bestFit="1" customWidth="1"/>
    <col min="3145" max="3145" width="11.140625" bestFit="1" customWidth="1"/>
    <col min="3146" max="3146" width="7.85546875" bestFit="1" customWidth="1"/>
    <col min="3147" max="3147" width="11.140625" bestFit="1" customWidth="1"/>
    <col min="3148" max="3148" width="9" bestFit="1" customWidth="1"/>
    <col min="3149" max="3149" width="11.140625" bestFit="1" customWidth="1"/>
    <col min="3150" max="3150" width="10.140625" bestFit="1" customWidth="1"/>
    <col min="3151" max="3151" width="11.140625" bestFit="1" customWidth="1"/>
    <col min="3152" max="3152" width="7.85546875" bestFit="1" customWidth="1"/>
    <col min="3153" max="3153" width="11.140625" bestFit="1" customWidth="1"/>
    <col min="3154" max="3154" width="9" bestFit="1" customWidth="1"/>
    <col min="3155" max="3155" width="11.140625" bestFit="1" customWidth="1"/>
    <col min="3156" max="3156" width="9" bestFit="1" customWidth="1"/>
    <col min="3157" max="3157" width="11.140625" bestFit="1" customWidth="1"/>
    <col min="3158" max="3158" width="9" bestFit="1" customWidth="1"/>
    <col min="3159" max="3159" width="11.140625" bestFit="1" customWidth="1"/>
    <col min="3160" max="3160" width="9" bestFit="1" customWidth="1"/>
    <col min="3161" max="3161" width="11.140625" bestFit="1" customWidth="1"/>
    <col min="3162" max="3162" width="7.85546875" bestFit="1" customWidth="1"/>
    <col min="3163" max="3163" width="11.140625" bestFit="1" customWidth="1"/>
    <col min="3164" max="3164" width="9" bestFit="1" customWidth="1"/>
    <col min="3165" max="3165" width="11.140625" bestFit="1" customWidth="1"/>
    <col min="3166" max="3166" width="9" bestFit="1" customWidth="1"/>
    <col min="3167" max="3167" width="11.140625" bestFit="1" customWidth="1"/>
    <col min="3168" max="3168" width="7.85546875" bestFit="1" customWidth="1"/>
    <col min="3169" max="3169" width="11.140625" bestFit="1" customWidth="1"/>
    <col min="3170" max="3171" width="9" bestFit="1" customWidth="1"/>
    <col min="3172" max="3172" width="11.140625" bestFit="1" customWidth="1"/>
    <col min="3173" max="3173" width="7.85546875" bestFit="1" customWidth="1"/>
    <col min="3174" max="3174" width="11.140625" bestFit="1" customWidth="1"/>
    <col min="3175" max="3175" width="7.85546875" bestFit="1" customWidth="1"/>
    <col min="3176" max="3176" width="11.140625" bestFit="1" customWidth="1"/>
    <col min="3177" max="3177" width="9" bestFit="1" customWidth="1"/>
    <col min="3178" max="3178" width="11.140625" bestFit="1" customWidth="1"/>
    <col min="3179" max="3180" width="11.28515625" bestFit="1" customWidth="1"/>
    <col min="3181" max="3181" width="9" bestFit="1" customWidth="1"/>
    <col min="3182" max="3182" width="11.140625" bestFit="1" customWidth="1"/>
    <col min="3183" max="3183" width="9" bestFit="1" customWidth="1"/>
    <col min="3184" max="3184" width="11.140625" bestFit="1" customWidth="1"/>
    <col min="3185" max="3185" width="7.85546875" bestFit="1" customWidth="1"/>
    <col min="3186" max="3186" width="11.140625" bestFit="1" customWidth="1"/>
    <col min="3187" max="3187" width="9" bestFit="1" customWidth="1"/>
    <col min="3188" max="3188" width="11.140625" bestFit="1" customWidth="1"/>
    <col min="3189" max="3189" width="7.85546875" bestFit="1" customWidth="1"/>
    <col min="3190" max="3190" width="11.140625" bestFit="1" customWidth="1"/>
    <col min="3191" max="3191" width="7.85546875" bestFit="1" customWidth="1"/>
    <col min="3192" max="3192" width="11.140625" bestFit="1" customWidth="1"/>
    <col min="3193" max="3193" width="7.85546875" bestFit="1" customWidth="1"/>
    <col min="3194" max="3194" width="11.140625" bestFit="1" customWidth="1"/>
    <col min="3195" max="3195" width="7.85546875" bestFit="1" customWidth="1"/>
    <col min="3196" max="3196" width="11.140625" bestFit="1" customWidth="1"/>
    <col min="3197" max="3197" width="10.140625" bestFit="1" customWidth="1"/>
    <col min="3198" max="3198" width="11.140625" bestFit="1" customWidth="1"/>
    <col min="3199" max="3199" width="9" bestFit="1" customWidth="1"/>
    <col min="3200" max="3200" width="11.140625" bestFit="1" customWidth="1"/>
    <col min="3201" max="3201" width="9" bestFit="1" customWidth="1"/>
    <col min="3202" max="3202" width="11.140625" bestFit="1" customWidth="1"/>
    <col min="3203" max="3203" width="9" bestFit="1" customWidth="1"/>
    <col min="3204" max="3204" width="11.140625" bestFit="1" customWidth="1"/>
    <col min="3205" max="3205" width="9" bestFit="1" customWidth="1"/>
    <col min="3206" max="3206" width="11.140625" bestFit="1" customWidth="1"/>
    <col min="3207" max="3208" width="11.28515625" bestFit="1" customWidth="1"/>
    <col min="3209" max="3209" width="7.85546875" bestFit="1" customWidth="1"/>
    <col min="3210" max="3210" width="11.140625" bestFit="1" customWidth="1"/>
    <col min="3211" max="3211" width="9" bestFit="1" customWidth="1"/>
    <col min="3212" max="3212" width="11.140625" bestFit="1" customWidth="1"/>
    <col min="3213" max="3213" width="10.140625" bestFit="1" customWidth="1"/>
    <col min="3214" max="3214" width="11.140625" bestFit="1" customWidth="1"/>
    <col min="3215" max="3215" width="10.140625" bestFit="1" customWidth="1"/>
    <col min="3216" max="3216" width="11.140625" bestFit="1" customWidth="1"/>
    <col min="3217" max="3217" width="7.85546875" bestFit="1" customWidth="1"/>
    <col min="3218" max="3218" width="11.140625" bestFit="1" customWidth="1"/>
    <col min="3219" max="3219" width="9" bestFit="1" customWidth="1"/>
    <col min="3220" max="3220" width="11.140625" bestFit="1" customWidth="1"/>
    <col min="3221" max="3222" width="7.85546875" bestFit="1" customWidth="1"/>
    <col min="3223" max="3223" width="11.140625" bestFit="1" customWidth="1"/>
    <col min="3224" max="3225" width="7.85546875" bestFit="1" customWidth="1"/>
    <col min="3226" max="3226" width="11.140625" bestFit="1" customWidth="1"/>
    <col min="3227" max="3228" width="7.85546875" bestFit="1" customWidth="1"/>
    <col min="3229" max="3229" width="11.140625" bestFit="1" customWidth="1"/>
    <col min="3230" max="3230" width="9" bestFit="1" customWidth="1"/>
    <col min="3231" max="3231" width="11.140625" bestFit="1" customWidth="1"/>
    <col min="3232" max="3232" width="9" bestFit="1" customWidth="1"/>
    <col min="3233" max="3233" width="11.140625" bestFit="1" customWidth="1"/>
    <col min="3234" max="3234" width="7.85546875" bestFit="1" customWidth="1"/>
    <col min="3235" max="3235" width="11.140625" bestFit="1" customWidth="1"/>
    <col min="3236" max="3236" width="7.85546875" bestFit="1" customWidth="1"/>
    <col min="3237" max="3237" width="11.140625" bestFit="1" customWidth="1"/>
    <col min="3238" max="3239" width="7.85546875" bestFit="1" customWidth="1"/>
    <col min="3240" max="3240" width="11.140625" bestFit="1" customWidth="1"/>
    <col min="3241" max="3242" width="9" bestFit="1" customWidth="1"/>
    <col min="3243" max="3243" width="11.140625" bestFit="1" customWidth="1"/>
    <col min="3244" max="3244" width="7.85546875" bestFit="1" customWidth="1"/>
    <col min="3245" max="3245" width="11.140625" bestFit="1" customWidth="1"/>
    <col min="3246" max="3246" width="7.85546875" bestFit="1" customWidth="1"/>
    <col min="3247" max="3247" width="11.140625" bestFit="1" customWidth="1"/>
    <col min="3248" max="3248" width="7.85546875" bestFit="1" customWidth="1"/>
    <col min="3249" max="3249" width="11.140625" bestFit="1" customWidth="1"/>
    <col min="3250" max="3251" width="11.28515625" bestFit="1" customWidth="1"/>
    <col min="3252" max="3252" width="9" bestFit="1" customWidth="1"/>
    <col min="3253" max="3253" width="11.140625" bestFit="1" customWidth="1"/>
    <col min="3254" max="3254" width="7.85546875" bestFit="1" customWidth="1"/>
    <col min="3255" max="3255" width="11.140625" bestFit="1" customWidth="1"/>
    <col min="3256" max="3257" width="11.28515625" bestFit="1" customWidth="1"/>
    <col min="3258" max="3258" width="9" bestFit="1" customWidth="1"/>
    <col min="3259" max="3259" width="11.140625" bestFit="1" customWidth="1"/>
    <col min="3260" max="3260" width="7.85546875" bestFit="1" customWidth="1"/>
    <col min="3261" max="3261" width="11.140625" bestFit="1" customWidth="1"/>
    <col min="3262" max="3262" width="7.85546875" bestFit="1" customWidth="1"/>
    <col min="3263" max="3263" width="11.140625" bestFit="1" customWidth="1"/>
    <col min="3264" max="3264" width="9" bestFit="1" customWidth="1"/>
    <col min="3265" max="3265" width="11.140625" bestFit="1" customWidth="1"/>
    <col min="3266" max="3266" width="9" bestFit="1" customWidth="1"/>
    <col min="3267" max="3267" width="11.140625" bestFit="1" customWidth="1"/>
    <col min="3268" max="3268" width="10.140625" bestFit="1" customWidth="1"/>
    <col min="3269" max="3269" width="11.140625" bestFit="1" customWidth="1"/>
    <col min="3270" max="3271" width="7.85546875" bestFit="1" customWidth="1"/>
    <col min="3272" max="3272" width="11.140625" bestFit="1" customWidth="1"/>
    <col min="3273" max="3273" width="9" bestFit="1" customWidth="1"/>
    <col min="3274" max="3274" width="7.85546875" bestFit="1" customWidth="1"/>
    <col min="3275" max="3275" width="11.140625" bestFit="1" customWidth="1"/>
    <col min="3276" max="3276" width="7.85546875" bestFit="1" customWidth="1"/>
    <col min="3277" max="3277" width="11.140625" bestFit="1" customWidth="1"/>
    <col min="3278" max="3278" width="9" bestFit="1" customWidth="1"/>
    <col min="3279" max="3279" width="11.140625" bestFit="1" customWidth="1"/>
    <col min="3280" max="3281" width="7.85546875" bestFit="1" customWidth="1"/>
    <col min="3282" max="3282" width="11.140625" bestFit="1" customWidth="1"/>
    <col min="3283" max="3283" width="7.85546875" bestFit="1" customWidth="1"/>
    <col min="3284" max="3284" width="11.140625" bestFit="1" customWidth="1"/>
    <col min="3285" max="3285" width="10.140625" bestFit="1" customWidth="1"/>
    <col min="3286" max="3286" width="11.140625" bestFit="1" customWidth="1"/>
    <col min="3287" max="3287" width="10.140625" bestFit="1" customWidth="1"/>
    <col min="3288" max="3288" width="11.140625" bestFit="1" customWidth="1"/>
    <col min="3289" max="3289" width="10.140625" bestFit="1" customWidth="1"/>
    <col min="3290" max="3290" width="11.140625" bestFit="1" customWidth="1"/>
    <col min="3291" max="3291" width="10.140625" bestFit="1" customWidth="1"/>
    <col min="3292" max="3292" width="11.140625" bestFit="1" customWidth="1"/>
    <col min="3293" max="3294" width="7.85546875" bestFit="1" customWidth="1"/>
    <col min="3295" max="3295" width="11.140625" bestFit="1" customWidth="1"/>
    <col min="3296" max="3296" width="9" bestFit="1" customWidth="1"/>
    <col min="3297" max="3297" width="11.140625" bestFit="1" customWidth="1"/>
    <col min="3298" max="3298" width="7.85546875" bestFit="1" customWidth="1"/>
    <col min="3299" max="3299" width="11.140625" bestFit="1" customWidth="1"/>
    <col min="3300" max="3300" width="9" bestFit="1" customWidth="1"/>
    <col min="3301" max="3301" width="11.140625" bestFit="1" customWidth="1"/>
    <col min="3302" max="3302" width="9" bestFit="1" customWidth="1"/>
    <col min="3303" max="3303" width="11.140625" bestFit="1" customWidth="1"/>
    <col min="3304" max="3304" width="7.85546875" bestFit="1" customWidth="1"/>
    <col min="3305" max="3305" width="11.140625" bestFit="1" customWidth="1"/>
    <col min="3306" max="3306" width="9" bestFit="1" customWidth="1"/>
    <col min="3307" max="3307" width="11.140625" bestFit="1" customWidth="1"/>
    <col min="3308" max="3309" width="7.85546875" bestFit="1" customWidth="1"/>
    <col min="3310" max="3310" width="11.140625" bestFit="1" customWidth="1"/>
    <col min="3311" max="3312" width="7.85546875" bestFit="1" customWidth="1"/>
    <col min="3313" max="3313" width="11.140625" bestFit="1" customWidth="1"/>
    <col min="3314" max="3314" width="9" bestFit="1" customWidth="1"/>
    <col min="3315" max="3315" width="11.140625" bestFit="1" customWidth="1"/>
    <col min="3316" max="3317" width="7.85546875" bestFit="1" customWidth="1"/>
    <col min="3318" max="3318" width="11.140625" bestFit="1" customWidth="1"/>
    <col min="3319" max="3319" width="9" bestFit="1" customWidth="1"/>
    <col min="3320" max="3320" width="7.85546875" bestFit="1" customWidth="1"/>
    <col min="3321" max="3321" width="11.140625" bestFit="1" customWidth="1"/>
    <col min="3322" max="3322" width="7.85546875" bestFit="1" customWidth="1"/>
    <col min="3323" max="3323" width="11.140625" bestFit="1" customWidth="1"/>
    <col min="3324" max="3324" width="7.85546875" bestFit="1" customWidth="1"/>
    <col min="3325" max="3325" width="11.140625" bestFit="1" customWidth="1"/>
    <col min="3326" max="3326" width="7.85546875" bestFit="1" customWidth="1"/>
    <col min="3327" max="3327" width="11.140625" bestFit="1" customWidth="1"/>
    <col min="3328" max="3328" width="9" bestFit="1" customWidth="1"/>
    <col min="3329" max="3329" width="11.140625" bestFit="1" customWidth="1"/>
    <col min="3330" max="3330" width="7.85546875" bestFit="1" customWidth="1"/>
    <col min="3331" max="3331" width="11.140625" bestFit="1" customWidth="1"/>
    <col min="3332" max="3332" width="7.85546875" bestFit="1" customWidth="1"/>
    <col min="3333" max="3333" width="11.140625" bestFit="1" customWidth="1"/>
    <col min="3334" max="3334" width="10.140625" bestFit="1" customWidth="1"/>
    <col min="3335" max="3335" width="11.140625" bestFit="1" customWidth="1"/>
    <col min="3336" max="3336" width="7.85546875" bestFit="1" customWidth="1"/>
    <col min="3337" max="3337" width="11.140625" bestFit="1" customWidth="1"/>
    <col min="3338" max="3338" width="9" bestFit="1" customWidth="1"/>
    <col min="3339" max="3339" width="11.140625" bestFit="1" customWidth="1"/>
    <col min="3340" max="3340" width="9" bestFit="1" customWidth="1"/>
    <col min="3341" max="3341" width="11.140625" bestFit="1" customWidth="1"/>
    <col min="3342" max="3342" width="7.85546875" bestFit="1" customWidth="1"/>
    <col min="3343" max="3343" width="11.140625" bestFit="1" customWidth="1"/>
    <col min="3344" max="3344" width="9" bestFit="1" customWidth="1"/>
    <col min="3345" max="3345" width="11.140625" bestFit="1" customWidth="1"/>
    <col min="3346" max="3346" width="9" bestFit="1" customWidth="1"/>
    <col min="3347" max="3347" width="11.140625" bestFit="1" customWidth="1"/>
    <col min="3348" max="3348" width="9" bestFit="1" customWidth="1"/>
    <col min="3349" max="3349" width="11.140625" bestFit="1" customWidth="1"/>
    <col min="3350" max="3351" width="12.42578125" bestFit="1" customWidth="1"/>
    <col min="3352" max="3352" width="9" bestFit="1" customWidth="1"/>
    <col min="3353" max="3353" width="11.140625" bestFit="1" customWidth="1"/>
    <col min="3354" max="3354" width="7.85546875" bestFit="1" customWidth="1"/>
    <col min="3355" max="3355" width="11.140625" bestFit="1" customWidth="1"/>
    <col min="3356" max="3356" width="9" bestFit="1" customWidth="1"/>
    <col min="3357" max="3357" width="11.140625" bestFit="1" customWidth="1"/>
    <col min="3358" max="3358" width="10.140625" bestFit="1" customWidth="1"/>
    <col min="3359" max="3359" width="11.140625" bestFit="1" customWidth="1"/>
    <col min="3360" max="3360" width="9" bestFit="1" customWidth="1"/>
    <col min="3361" max="3361" width="11.140625" bestFit="1" customWidth="1"/>
    <col min="3362" max="3362" width="9" bestFit="1" customWidth="1"/>
    <col min="3363" max="3363" width="11.140625" bestFit="1" customWidth="1"/>
    <col min="3364" max="3364" width="7.85546875" bestFit="1" customWidth="1"/>
    <col min="3365" max="3365" width="11.140625" bestFit="1" customWidth="1"/>
    <col min="3366" max="3366" width="7.85546875" bestFit="1" customWidth="1"/>
    <col min="3367" max="3367" width="11.140625" bestFit="1" customWidth="1"/>
    <col min="3368" max="3368" width="9" bestFit="1" customWidth="1"/>
    <col min="3369" max="3369" width="11.140625" bestFit="1" customWidth="1"/>
    <col min="3370" max="3370" width="9" bestFit="1" customWidth="1"/>
    <col min="3371" max="3371" width="7.85546875" bestFit="1" customWidth="1"/>
    <col min="3372" max="3372" width="11.140625" bestFit="1" customWidth="1"/>
    <col min="3373" max="3373" width="9" bestFit="1" customWidth="1"/>
    <col min="3374" max="3374" width="11.140625" bestFit="1" customWidth="1"/>
    <col min="3375" max="3375" width="7.85546875" bestFit="1" customWidth="1"/>
    <col min="3376" max="3376" width="11.140625" bestFit="1" customWidth="1"/>
    <col min="3377" max="3377" width="10.140625" bestFit="1" customWidth="1"/>
    <col min="3378" max="3378" width="11.140625" bestFit="1" customWidth="1"/>
    <col min="3379" max="3379" width="7.85546875" bestFit="1" customWidth="1"/>
    <col min="3380" max="3380" width="11.140625" bestFit="1" customWidth="1"/>
    <col min="3381" max="3382" width="11.28515625" bestFit="1" customWidth="1"/>
    <col min="3383" max="3383" width="7.5703125" bestFit="1" customWidth="1"/>
    <col min="3384" max="3384" width="11.140625" bestFit="1" customWidth="1"/>
    <col min="3385" max="3385" width="9" bestFit="1" customWidth="1"/>
    <col min="3386" max="3386" width="11.140625" bestFit="1" customWidth="1"/>
    <col min="3387" max="3388" width="11.28515625" bestFit="1" customWidth="1"/>
    <col min="3389" max="3389" width="9" bestFit="1" customWidth="1"/>
    <col min="3390" max="3390" width="11.140625" bestFit="1" customWidth="1"/>
    <col min="3391" max="3391" width="9" bestFit="1" customWidth="1"/>
    <col min="3392" max="3392" width="11.140625" bestFit="1" customWidth="1"/>
    <col min="3393" max="3394" width="11.28515625" bestFit="1" customWidth="1"/>
    <col min="3395" max="3395" width="7.85546875" bestFit="1" customWidth="1"/>
    <col min="3396" max="3396" width="11.140625" bestFit="1" customWidth="1"/>
    <col min="3397" max="3397" width="9" bestFit="1" customWidth="1"/>
    <col min="3398" max="3398" width="11.140625" bestFit="1" customWidth="1"/>
    <col min="3399" max="3399" width="7.85546875" bestFit="1" customWidth="1"/>
    <col min="3400" max="3400" width="11.140625" bestFit="1" customWidth="1"/>
    <col min="3401" max="3401" width="9" bestFit="1" customWidth="1"/>
    <col min="3402" max="3402" width="11.140625" bestFit="1" customWidth="1"/>
    <col min="3403" max="3403" width="9" bestFit="1" customWidth="1"/>
    <col min="3404" max="3404" width="11.140625" bestFit="1" customWidth="1"/>
    <col min="3405" max="3405" width="7.85546875" bestFit="1" customWidth="1"/>
    <col min="3406" max="3406" width="11.140625" bestFit="1" customWidth="1"/>
    <col min="3407" max="3407" width="7.85546875" bestFit="1" customWidth="1"/>
    <col min="3408" max="3408" width="11.140625" bestFit="1" customWidth="1"/>
    <col min="3409" max="3409" width="7.85546875" bestFit="1" customWidth="1"/>
    <col min="3410" max="3410" width="11.140625" bestFit="1" customWidth="1"/>
    <col min="3411" max="3411" width="7.85546875" bestFit="1" customWidth="1"/>
    <col min="3412" max="3412" width="11.140625" bestFit="1" customWidth="1"/>
    <col min="3413" max="3413" width="9" bestFit="1" customWidth="1"/>
    <col min="3414" max="3414" width="11.140625" bestFit="1" customWidth="1"/>
    <col min="3415" max="3415" width="9" bestFit="1" customWidth="1"/>
    <col min="3416" max="3416" width="11.140625" bestFit="1" customWidth="1"/>
    <col min="3417" max="3417" width="7.85546875" bestFit="1" customWidth="1"/>
    <col min="3418" max="3418" width="11.140625" bestFit="1" customWidth="1"/>
    <col min="3419" max="3419" width="7.85546875" bestFit="1" customWidth="1"/>
    <col min="3420" max="3420" width="11.140625" bestFit="1" customWidth="1"/>
    <col min="3421" max="3421" width="10.140625" bestFit="1" customWidth="1"/>
    <col min="3422" max="3422" width="11.140625" bestFit="1" customWidth="1"/>
    <col min="3423" max="3423" width="7.85546875" bestFit="1" customWidth="1"/>
    <col min="3424" max="3424" width="11.140625" bestFit="1" customWidth="1"/>
    <col min="3425" max="3425" width="9" bestFit="1" customWidth="1"/>
    <col min="3426" max="3426" width="11.140625" bestFit="1" customWidth="1"/>
    <col min="3427" max="3427" width="9" bestFit="1" customWidth="1"/>
    <col min="3428" max="3428" width="11.140625" bestFit="1" customWidth="1"/>
    <col min="3429" max="3429" width="9" bestFit="1" customWidth="1"/>
    <col min="3430" max="3430" width="11.140625" bestFit="1" customWidth="1"/>
    <col min="3431" max="3431" width="7.5703125" bestFit="1" customWidth="1"/>
    <col min="3432" max="3432" width="11.140625" bestFit="1" customWidth="1"/>
    <col min="3433" max="3433" width="9" bestFit="1" customWidth="1"/>
    <col min="3434" max="3434" width="11.140625" bestFit="1" customWidth="1"/>
    <col min="3435" max="3435" width="7.85546875" bestFit="1" customWidth="1"/>
    <col min="3436" max="3436" width="11.140625" bestFit="1" customWidth="1"/>
    <col min="3437" max="3437" width="7.85546875" bestFit="1" customWidth="1"/>
    <col min="3438" max="3438" width="11.140625" bestFit="1" customWidth="1"/>
    <col min="3439" max="3439" width="7.85546875" bestFit="1" customWidth="1"/>
    <col min="3440" max="3440" width="11.140625" bestFit="1" customWidth="1"/>
    <col min="3441" max="3441" width="9" bestFit="1" customWidth="1"/>
    <col min="3442" max="3442" width="11.140625" bestFit="1" customWidth="1"/>
    <col min="3443" max="3443" width="7.85546875" bestFit="1" customWidth="1"/>
    <col min="3444" max="3444" width="11.140625" bestFit="1" customWidth="1"/>
    <col min="3445" max="3446" width="11.28515625" bestFit="1" customWidth="1"/>
    <col min="3447" max="3447" width="7.85546875" bestFit="1" customWidth="1"/>
    <col min="3448" max="3448" width="11.140625" bestFit="1" customWidth="1"/>
    <col min="3449" max="3449" width="7.85546875" bestFit="1" customWidth="1"/>
    <col min="3450" max="3450" width="11.140625" bestFit="1" customWidth="1"/>
    <col min="3451" max="3451" width="7.85546875" bestFit="1" customWidth="1"/>
    <col min="3452" max="3452" width="11.140625" bestFit="1" customWidth="1"/>
    <col min="3453" max="3453" width="7.85546875" bestFit="1" customWidth="1"/>
    <col min="3454" max="3454" width="11.140625" bestFit="1" customWidth="1"/>
    <col min="3455" max="3455" width="10" bestFit="1" customWidth="1"/>
    <col min="3456" max="3456" width="11.140625" bestFit="1" customWidth="1"/>
    <col min="3457" max="3457" width="10.140625" bestFit="1" customWidth="1"/>
    <col min="3458" max="3458" width="11.140625" bestFit="1" customWidth="1"/>
    <col min="3459" max="3459" width="7.85546875" bestFit="1" customWidth="1"/>
    <col min="3460" max="3460" width="11.140625" bestFit="1" customWidth="1"/>
    <col min="3461" max="3461" width="7.85546875" bestFit="1" customWidth="1"/>
    <col min="3462" max="3462" width="11.140625" bestFit="1" customWidth="1"/>
    <col min="3463" max="3463" width="9" bestFit="1" customWidth="1"/>
    <col min="3464" max="3464" width="7.85546875" bestFit="1" customWidth="1"/>
    <col min="3465" max="3465" width="11.140625" bestFit="1" customWidth="1"/>
    <col min="3466" max="3469" width="11.28515625" bestFit="1" customWidth="1"/>
    <col min="3470" max="3470" width="7.85546875" bestFit="1" customWidth="1"/>
    <col min="3471" max="3471" width="11.140625" bestFit="1" customWidth="1"/>
    <col min="3472" max="3472" width="7.85546875" bestFit="1" customWidth="1"/>
    <col min="3473" max="3473" width="11.140625" bestFit="1" customWidth="1"/>
    <col min="3474" max="3474" width="10" bestFit="1" customWidth="1"/>
    <col min="3475" max="3475" width="11.140625" bestFit="1" customWidth="1"/>
    <col min="3476" max="3476" width="9" bestFit="1" customWidth="1"/>
    <col min="3477" max="3477" width="11.140625" bestFit="1" customWidth="1"/>
    <col min="3478" max="3478" width="7.85546875" bestFit="1" customWidth="1"/>
    <col min="3479" max="3479" width="11.140625" bestFit="1" customWidth="1"/>
    <col min="3480" max="3480" width="7.85546875" bestFit="1" customWidth="1"/>
    <col min="3481" max="3481" width="11.140625" bestFit="1" customWidth="1"/>
    <col min="3482" max="3482" width="10.140625" bestFit="1" customWidth="1"/>
    <col min="3483" max="3483" width="11.140625" bestFit="1" customWidth="1"/>
    <col min="3484" max="3484" width="7.85546875" bestFit="1" customWidth="1"/>
    <col min="3485" max="3485" width="11.140625" bestFit="1" customWidth="1"/>
    <col min="3486" max="3486" width="9" bestFit="1" customWidth="1"/>
    <col min="3487" max="3487" width="7.85546875" bestFit="1" customWidth="1"/>
    <col min="3488" max="3488" width="11.140625" bestFit="1" customWidth="1"/>
    <col min="3489" max="3490" width="11.28515625" bestFit="1" customWidth="1"/>
    <col min="3491" max="3491" width="9" bestFit="1" customWidth="1"/>
    <col min="3492" max="3492" width="11.140625" bestFit="1" customWidth="1"/>
    <col min="3493" max="3493" width="9" bestFit="1" customWidth="1"/>
    <col min="3494" max="3494" width="11.140625" bestFit="1" customWidth="1"/>
    <col min="3495" max="3495" width="9" bestFit="1" customWidth="1"/>
    <col min="3496" max="3496" width="11.140625" bestFit="1" customWidth="1"/>
    <col min="3497" max="3497" width="9" bestFit="1" customWidth="1"/>
    <col min="3498" max="3498" width="11.140625" bestFit="1" customWidth="1"/>
    <col min="3499" max="3499" width="7.85546875" bestFit="1" customWidth="1"/>
    <col min="3500" max="3500" width="11.140625" bestFit="1" customWidth="1"/>
    <col min="3501" max="3501" width="9" bestFit="1" customWidth="1"/>
    <col min="3502" max="3502" width="11.140625" bestFit="1" customWidth="1"/>
    <col min="3503" max="3503" width="7.85546875" bestFit="1" customWidth="1"/>
    <col min="3504" max="3504" width="11.140625" bestFit="1" customWidth="1"/>
    <col min="3505" max="3505" width="9" bestFit="1" customWidth="1"/>
    <col min="3506" max="3506" width="11.140625" bestFit="1" customWidth="1"/>
    <col min="3507" max="3507" width="7.5703125" bestFit="1" customWidth="1"/>
    <col min="3508" max="3508" width="11.140625" bestFit="1" customWidth="1"/>
    <col min="3509" max="3509" width="7.85546875" bestFit="1" customWidth="1"/>
    <col min="3510" max="3510" width="11.140625" bestFit="1" customWidth="1"/>
    <col min="3511" max="3511" width="7.85546875" bestFit="1" customWidth="1"/>
    <col min="3512" max="3512" width="11.140625" bestFit="1" customWidth="1"/>
    <col min="3513" max="3513" width="7.85546875" bestFit="1" customWidth="1"/>
    <col min="3514" max="3514" width="11.140625" bestFit="1" customWidth="1"/>
    <col min="3515" max="3515" width="9" bestFit="1" customWidth="1"/>
    <col min="3516" max="3516" width="11.140625" bestFit="1" customWidth="1"/>
    <col min="3517" max="3517" width="9" bestFit="1" customWidth="1"/>
    <col min="3518" max="3518" width="11.140625" bestFit="1" customWidth="1"/>
    <col min="3519" max="3519" width="9" bestFit="1" customWidth="1"/>
    <col min="3520" max="3520" width="11.140625" bestFit="1" customWidth="1"/>
    <col min="3521" max="3521" width="9" bestFit="1" customWidth="1"/>
    <col min="3522" max="3522" width="11.140625" bestFit="1" customWidth="1"/>
    <col min="3523" max="3523" width="9" bestFit="1" customWidth="1"/>
    <col min="3524" max="3524" width="11.140625" bestFit="1" customWidth="1"/>
    <col min="3525" max="3525" width="7.85546875" bestFit="1" customWidth="1"/>
    <col min="3526" max="3526" width="11.140625" bestFit="1" customWidth="1"/>
    <col min="3527" max="3527" width="9" bestFit="1" customWidth="1"/>
    <col min="3528" max="3528" width="11.140625" bestFit="1" customWidth="1"/>
    <col min="3529" max="3529" width="9" bestFit="1" customWidth="1"/>
    <col min="3530" max="3530" width="11.140625" bestFit="1" customWidth="1"/>
    <col min="3531" max="3531" width="9" bestFit="1" customWidth="1"/>
    <col min="3532" max="3532" width="11.140625" bestFit="1" customWidth="1"/>
    <col min="3533" max="3533" width="9" bestFit="1" customWidth="1"/>
    <col min="3534" max="3534" width="11.140625" bestFit="1" customWidth="1"/>
    <col min="3535" max="3535" width="9" bestFit="1" customWidth="1"/>
    <col min="3536" max="3536" width="11.140625" bestFit="1" customWidth="1"/>
    <col min="3537" max="3537" width="7.85546875" bestFit="1" customWidth="1"/>
    <col min="3538" max="3538" width="11.140625" bestFit="1" customWidth="1"/>
    <col min="3539" max="3539" width="10.140625" bestFit="1" customWidth="1"/>
    <col min="3540" max="3540" width="11.140625" bestFit="1" customWidth="1"/>
    <col min="3541" max="3541" width="7.85546875" bestFit="1" customWidth="1"/>
    <col min="3542" max="3542" width="11.140625" bestFit="1" customWidth="1"/>
    <col min="3543" max="3543" width="9" bestFit="1" customWidth="1"/>
    <col min="3544" max="3544" width="11.140625" bestFit="1" customWidth="1"/>
    <col min="3545" max="3545" width="9" bestFit="1" customWidth="1"/>
    <col min="3546" max="3546" width="11.140625" bestFit="1" customWidth="1"/>
    <col min="3547" max="3547" width="9" bestFit="1" customWidth="1"/>
    <col min="3548" max="3548" width="11.140625" bestFit="1" customWidth="1"/>
    <col min="3549" max="3549" width="9" bestFit="1" customWidth="1"/>
    <col min="3550" max="3550" width="11.140625" bestFit="1" customWidth="1"/>
    <col min="3551" max="3551" width="7.85546875" bestFit="1" customWidth="1"/>
    <col min="3552" max="3552" width="11.140625" bestFit="1" customWidth="1"/>
    <col min="3553" max="3553" width="9" bestFit="1" customWidth="1"/>
    <col min="3554" max="3554" width="11.140625" bestFit="1" customWidth="1"/>
    <col min="3555" max="3555" width="7.85546875" bestFit="1" customWidth="1"/>
    <col min="3556" max="3556" width="11.140625" bestFit="1" customWidth="1"/>
    <col min="3557" max="3557" width="9" bestFit="1" customWidth="1"/>
    <col min="3558" max="3558" width="11.140625" bestFit="1" customWidth="1"/>
    <col min="3559" max="3559" width="9" bestFit="1" customWidth="1"/>
    <col min="3560" max="3560" width="11.140625" bestFit="1" customWidth="1"/>
    <col min="3561" max="3561" width="9" bestFit="1" customWidth="1"/>
    <col min="3562" max="3562" width="11.140625" bestFit="1" customWidth="1"/>
    <col min="3563" max="3563" width="9" bestFit="1" customWidth="1"/>
    <col min="3564" max="3564" width="11.140625" bestFit="1" customWidth="1"/>
    <col min="3565" max="3565" width="9" bestFit="1" customWidth="1"/>
    <col min="3566" max="3566" width="11.140625" bestFit="1" customWidth="1"/>
    <col min="3567" max="3567" width="9" bestFit="1" customWidth="1"/>
    <col min="3568" max="3568" width="11.140625" bestFit="1" customWidth="1"/>
    <col min="3569" max="3569" width="9" bestFit="1" customWidth="1"/>
    <col min="3570" max="3570" width="11.140625" bestFit="1" customWidth="1"/>
    <col min="3571" max="3571" width="9" bestFit="1" customWidth="1"/>
    <col min="3572" max="3572" width="11.140625" bestFit="1" customWidth="1"/>
    <col min="3573" max="3573" width="7.85546875" bestFit="1" customWidth="1"/>
    <col min="3574" max="3574" width="11.140625" bestFit="1" customWidth="1"/>
    <col min="3575" max="3575" width="9" bestFit="1" customWidth="1"/>
    <col min="3576" max="3576" width="11.140625" bestFit="1" customWidth="1"/>
    <col min="3577" max="3577" width="9" bestFit="1" customWidth="1"/>
    <col min="3578" max="3578" width="11.140625" bestFit="1" customWidth="1"/>
    <col min="3579" max="3579" width="9" bestFit="1" customWidth="1"/>
    <col min="3580" max="3580" width="11.140625" bestFit="1" customWidth="1"/>
    <col min="3581" max="3581" width="9" bestFit="1" customWidth="1"/>
    <col min="3582" max="3582" width="11.140625" bestFit="1" customWidth="1"/>
    <col min="3583" max="3583" width="9" bestFit="1" customWidth="1"/>
    <col min="3584" max="3584" width="11.140625" bestFit="1" customWidth="1"/>
    <col min="3585" max="3585" width="9" bestFit="1" customWidth="1"/>
    <col min="3586" max="3586" width="11.140625" bestFit="1" customWidth="1"/>
    <col min="3587" max="3587" width="9" bestFit="1" customWidth="1"/>
    <col min="3588" max="3588" width="11.140625" bestFit="1" customWidth="1"/>
    <col min="3589" max="3589" width="9" bestFit="1" customWidth="1"/>
    <col min="3590" max="3590" width="11.140625" bestFit="1" customWidth="1"/>
    <col min="3591" max="3591" width="7.85546875" bestFit="1" customWidth="1"/>
    <col min="3592" max="3592" width="9" bestFit="1" customWidth="1"/>
    <col min="3593" max="3593" width="11.140625" bestFit="1" customWidth="1"/>
    <col min="3594" max="3595" width="11.28515625" bestFit="1" customWidth="1"/>
    <col min="3596" max="3596" width="9" bestFit="1" customWidth="1"/>
    <col min="3597" max="3597" width="11.140625" bestFit="1" customWidth="1"/>
    <col min="3598" max="3598" width="7.85546875" bestFit="1" customWidth="1"/>
    <col min="3599" max="3599" width="11.140625" bestFit="1" customWidth="1"/>
    <col min="3600" max="3600" width="9" bestFit="1" customWidth="1"/>
    <col min="3601" max="3601" width="11.140625" bestFit="1" customWidth="1"/>
    <col min="3602" max="3602" width="9" bestFit="1" customWidth="1"/>
    <col min="3603" max="3603" width="11.140625" bestFit="1" customWidth="1"/>
    <col min="3604" max="3604" width="7.85546875" bestFit="1" customWidth="1"/>
    <col min="3605" max="3605" width="11.140625" bestFit="1" customWidth="1"/>
    <col min="3606" max="3606" width="10.140625" bestFit="1" customWidth="1"/>
    <col min="3607" max="3607" width="11.140625" bestFit="1" customWidth="1"/>
    <col min="3608" max="3608" width="9" bestFit="1" customWidth="1"/>
    <col min="3609" max="3609" width="11.140625" bestFit="1" customWidth="1"/>
    <col min="3610" max="3610" width="9" bestFit="1" customWidth="1"/>
    <col min="3611" max="3611" width="11.140625" bestFit="1" customWidth="1"/>
    <col min="3612" max="3612" width="9" bestFit="1" customWidth="1"/>
    <col min="3613" max="3613" width="11.140625" bestFit="1" customWidth="1"/>
    <col min="3614" max="3614" width="9" bestFit="1" customWidth="1"/>
    <col min="3615" max="3615" width="11.140625" bestFit="1" customWidth="1"/>
    <col min="3616" max="3616" width="9" bestFit="1" customWidth="1"/>
    <col min="3617" max="3617" width="11.140625" bestFit="1" customWidth="1"/>
    <col min="3618" max="3618" width="9" bestFit="1" customWidth="1"/>
    <col min="3619" max="3619" width="11.140625" bestFit="1" customWidth="1"/>
    <col min="3620" max="3620" width="9" bestFit="1" customWidth="1"/>
    <col min="3621" max="3621" width="11.140625" bestFit="1" customWidth="1"/>
    <col min="3622" max="3622" width="9" bestFit="1" customWidth="1"/>
    <col min="3623" max="3623" width="11.140625" bestFit="1" customWidth="1"/>
    <col min="3624" max="3624" width="9" bestFit="1" customWidth="1"/>
    <col min="3625" max="3625" width="11.140625" bestFit="1" customWidth="1"/>
    <col min="3626" max="3626" width="9" bestFit="1" customWidth="1"/>
    <col min="3627" max="3627" width="11.140625" bestFit="1" customWidth="1"/>
    <col min="3628" max="3628" width="9" bestFit="1" customWidth="1"/>
    <col min="3629" max="3629" width="11.140625" bestFit="1" customWidth="1"/>
    <col min="3630" max="3630" width="7.5703125" bestFit="1" customWidth="1"/>
    <col min="3631" max="3631" width="11.140625" bestFit="1" customWidth="1"/>
    <col min="3632" max="3632" width="7.85546875" bestFit="1" customWidth="1"/>
    <col min="3633" max="3633" width="11.140625" bestFit="1" customWidth="1"/>
    <col min="3634" max="3634" width="7.85546875" bestFit="1" customWidth="1"/>
    <col min="3635" max="3635" width="11.140625" bestFit="1" customWidth="1"/>
    <col min="3636" max="3636" width="7.85546875" bestFit="1" customWidth="1"/>
    <col min="3637" max="3637" width="11.140625" bestFit="1" customWidth="1"/>
    <col min="3638" max="3638" width="7.85546875" bestFit="1" customWidth="1"/>
    <col min="3639" max="3639" width="11.140625" bestFit="1" customWidth="1"/>
    <col min="3640" max="3640" width="9" bestFit="1" customWidth="1"/>
    <col min="3641" max="3641" width="11.140625" bestFit="1" customWidth="1"/>
    <col min="3642" max="3642" width="7.85546875" bestFit="1" customWidth="1"/>
    <col min="3643" max="3643" width="11.140625" bestFit="1" customWidth="1"/>
    <col min="3644" max="3644" width="7.85546875" bestFit="1" customWidth="1"/>
    <col min="3645" max="3645" width="11.140625" bestFit="1" customWidth="1"/>
    <col min="3646" max="3646" width="7.5703125" bestFit="1" customWidth="1"/>
    <col min="3647" max="3647" width="11.140625" bestFit="1" customWidth="1"/>
    <col min="3648" max="3648" width="9" bestFit="1" customWidth="1"/>
    <col min="3649" max="3649" width="11.140625" bestFit="1" customWidth="1"/>
    <col min="3650" max="3650" width="7.85546875" bestFit="1" customWidth="1"/>
    <col min="3651" max="3651" width="11.140625" bestFit="1" customWidth="1"/>
    <col min="3652" max="3652" width="7.85546875" bestFit="1" customWidth="1"/>
    <col min="3653" max="3653" width="11.140625" bestFit="1" customWidth="1"/>
    <col min="3654" max="3654" width="9" bestFit="1" customWidth="1"/>
    <col min="3655" max="3655" width="11.140625" bestFit="1" customWidth="1"/>
    <col min="3656" max="3656" width="9" bestFit="1" customWidth="1"/>
    <col min="3657" max="3657" width="11.140625" bestFit="1" customWidth="1"/>
    <col min="3658" max="3658" width="9" bestFit="1" customWidth="1"/>
    <col min="3659" max="3659" width="11.140625" bestFit="1" customWidth="1"/>
    <col min="3660" max="3660" width="7.85546875" bestFit="1" customWidth="1"/>
    <col min="3661" max="3661" width="11.140625" bestFit="1" customWidth="1"/>
    <col min="3662" max="3662" width="9" bestFit="1" customWidth="1"/>
    <col min="3663" max="3663" width="11.140625" bestFit="1" customWidth="1"/>
    <col min="3664" max="3664" width="9" bestFit="1" customWidth="1"/>
    <col min="3665" max="3665" width="11.140625" bestFit="1" customWidth="1"/>
    <col min="3666" max="3666" width="9" bestFit="1" customWidth="1"/>
    <col min="3667" max="3667" width="11.140625" bestFit="1" customWidth="1"/>
    <col min="3668" max="3668" width="9" bestFit="1" customWidth="1"/>
    <col min="3669" max="3669" width="11.140625" bestFit="1" customWidth="1"/>
    <col min="3670" max="3670" width="9" bestFit="1" customWidth="1"/>
    <col min="3671" max="3671" width="11.140625" bestFit="1" customWidth="1"/>
    <col min="3672" max="3672" width="9" bestFit="1" customWidth="1"/>
    <col min="3673" max="3673" width="11.140625" bestFit="1" customWidth="1"/>
    <col min="3674" max="3674" width="9" bestFit="1" customWidth="1"/>
    <col min="3675" max="3675" width="11.140625" bestFit="1" customWidth="1"/>
    <col min="3676" max="3676" width="9" bestFit="1" customWidth="1"/>
    <col min="3677" max="3677" width="11.140625" bestFit="1" customWidth="1"/>
    <col min="3678" max="3679" width="11.28515625" bestFit="1" customWidth="1"/>
    <col min="3680" max="3680" width="7.85546875" bestFit="1" customWidth="1"/>
    <col min="3681" max="3681" width="11.140625" bestFit="1" customWidth="1"/>
    <col min="3682" max="3682" width="7.5703125" bestFit="1" customWidth="1"/>
    <col min="3683" max="3683" width="11.140625" bestFit="1" customWidth="1"/>
    <col min="3684" max="3684" width="7.5703125" bestFit="1" customWidth="1"/>
    <col min="3685" max="3685" width="11.140625" bestFit="1" customWidth="1"/>
    <col min="3686" max="3686" width="7.5703125" bestFit="1" customWidth="1"/>
    <col min="3687" max="3687" width="11.140625" bestFit="1" customWidth="1"/>
    <col min="3688" max="3688" width="9" bestFit="1" customWidth="1"/>
    <col min="3689" max="3689" width="11.140625" bestFit="1" customWidth="1"/>
    <col min="3690" max="3690" width="9" bestFit="1" customWidth="1"/>
    <col min="3691" max="3691" width="11.140625" bestFit="1" customWidth="1"/>
    <col min="3692" max="3692" width="9" bestFit="1" customWidth="1"/>
    <col min="3693" max="3693" width="11.140625" bestFit="1" customWidth="1"/>
    <col min="3694" max="3694" width="9" bestFit="1" customWidth="1"/>
    <col min="3695" max="3695" width="11.140625" bestFit="1" customWidth="1"/>
    <col min="3696" max="3696" width="7.85546875" bestFit="1" customWidth="1"/>
    <col min="3697" max="3697" width="11.140625" bestFit="1" customWidth="1"/>
    <col min="3698" max="3698" width="9" bestFit="1" customWidth="1"/>
    <col min="3699" max="3699" width="11.140625" bestFit="1" customWidth="1"/>
    <col min="3700" max="3700" width="9" bestFit="1" customWidth="1"/>
    <col min="3701" max="3701" width="11.140625" bestFit="1" customWidth="1"/>
    <col min="3702" max="3702" width="7.85546875" bestFit="1" customWidth="1"/>
    <col min="3703" max="3703" width="11.140625" bestFit="1" customWidth="1"/>
    <col min="3704" max="3704" width="9" bestFit="1" customWidth="1"/>
    <col min="3705" max="3705" width="11.140625" bestFit="1" customWidth="1"/>
    <col min="3706" max="3706" width="9" bestFit="1" customWidth="1"/>
    <col min="3707" max="3707" width="11.140625" bestFit="1" customWidth="1"/>
    <col min="3708" max="3709" width="11.28515625" bestFit="1" customWidth="1"/>
    <col min="3710" max="3710" width="9" bestFit="1" customWidth="1"/>
    <col min="3711" max="3711" width="11.140625" bestFit="1" customWidth="1"/>
    <col min="3712" max="3712" width="7.85546875" bestFit="1" customWidth="1"/>
    <col min="3713" max="3713" width="11.140625" bestFit="1" customWidth="1"/>
    <col min="3714" max="3714" width="7.85546875" bestFit="1" customWidth="1"/>
    <col min="3715" max="3715" width="11.140625" bestFit="1" customWidth="1"/>
    <col min="3716" max="3717" width="11.28515625" bestFit="1" customWidth="1"/>
    <col min="3718" max="3718" width="10.140625" bestFit="1" customWidth="1"/>
    <col min="3719" max="3719" width="11.140625" bestFit="1" customWidth="1"/>
    <col min="3720" max="3720" width="10.140625" bestFit="1" customWidth="1"/>
    <col min="3721" max="3721" width="11.140625" bestFit="1" customWidth="1"/>
    <col min="3722" max="3722" width="9" bestFit="1" customWidth="1"/>
    <col min="3723" max="3723" width="11.140625" bestFit="1" customWidth="1"/>
    <col min="3724" max="3724" width="9" bestFit="1" customWidth="1"/>
    <col min="3725" max="3725" width="11.140625" bestFit="1" customWidth="1"/>
    <col min="3726" max="3726" width="9" bestFit="1" customWidth="1"/>
    <col min="3727" max="3727" width="11.140625" bestFit="1" customWidth="1"/>
    <col min="3728" max="3728" width="9" bestFit="1" customWidth="1"/>
    <col min="3729" max="3729" width="11.140625" bestFit="1" customWidth="1"/>
    <col min="3730" max="3730" width="10.140625" bestFit="1" customWidth="1"/>
    <col min="3731" max="3731" width="9" bestFit="1" customWidth="1"/>
    <col min="3732" max="3732" width="11.140625" bestFit="1" customWidth="1"/>
    <col min="3733" max="3733" width="9" bestFit="1" customWidth="1"/>
    <col min="3734" max="3734" width="11.140625" bestFit="1" customWidth="1"/>
    <col min="3735" max="3735" width="7.5703125" bestFit="1" customWidth="1"/>
    <col min="3736" max="3736" width="11.140625" bestFit="1" customWidth="1"/>
    <col min="3737" max="3737" width="7.5703125" bestFit="1" customWidth="1"/>
    <col min="3738" max="3738" width="11.140625" bestFit="1" customWidth="1"/>
    <col min="3739" max="3739" width="9" bestFit="1" customWidth="1"/>
    <col min="3740" max="3740" width="11.140625" bestFit="1" customWidth="1"/>
    <col min="3741" max="3741" width="7.85546875" bestFit="1" customWidth="1"/>
    <col min="3742" max="3742" width="11.140625" bestFit="1" customWidth="1"/>
    <col min="3743" max="3743" width="7.85546875" bestFit="1" customWidth="1"/>
    <col min="3744" max="3744" width="11.140625" bestFit="1" customWidth="1"/>
    <col min="3745" max="3745" width="9" bestFit="1" customWidth="1"/>
    <col min="3746" max="3746" width="11.140625" bestFit="1" customWidth="1"/>
    <col min="3747" max="3747" width="9" bestFit="1" customWidth="1"/>
    <col min="3748" max="3748" width="11.140625" bestFit="1" customWidth="1"/>
    <col min="3749" max="3749" width="9" bestFit="1" customWidth="1"/>
    <col min="3750" max="3750" width="11.140625" bestFit="1" customWidth="1"/>
    <col min="3751" max="3751" width="9" bestFit="1" customWidth="1"/>
    <col min="3752" max="3752" width="11.140625" bestFit="1" customWidth="1"/>
    <col min="3753" max="3753" width="9" bestFit="1" customWidth="1"/>
    <col min="3754" max="3754" width="11.140625" bestFit="1" customWidth="1"/>
    <col min="3755" max="3755" width="9" bestFit="1" customWidth="1"/>
    <col min="3756" max="3756" width="11.140625" bestFit="1" customWidth="1"/>
    <col min="3757" max="3757" width="7.85546875" bestFit="1" customWidth="1"/>
    <col min="3758" max="3758" width="11.140625" bestFit="1" customWidth="1"/>
    <col min="3759" max="3759" width="9" bestFit="1" customWidth="1"/>
    <col min="3760" max="3760" width="11.140625" bestFit="1" customWidth="1"/>
    <col min="3761" max="3761" width="7.85546875" bestFit="1" customWidth="1"/>
    <col min="3762" max="3762" width="11.140625" bestFit="1" customWidth="1"/>
    <col min="3763" max="3763" width="7.85546875" bestFit="1" customWidth="1"/>
    <col min="3764" max="3764" width="11.140625" bestFit="1" customWidth="1"/>
    <col min="3765" max="3765" width="7.5703125" bestFit="1" customWidth="1"/>
    <col min="3766" max="3766" width="11.140625" bestFit="1" customWidth="1"/>
    <col min="3767" max="3767" width="9" bestFit="1" customWidth="1"/>
    <col min="3768" max="3768" width="11.140625" bestFit="1" customWidth="1"/>
    <col min="3769" max="3769" width="9" bestFit="1" customWidth="1"/>
    <col min="3770" max="3770" width="11.140625" bestFit="1" customWidth="1"/>
    <col min="3771" max="3771" width="9" bestFit="1" customWidth="1"/>
    <col min="3772" max="3772" width="11.140625" bestFit="1" customWidth="1"/>
    <col min="3773" max="3773" width="9" bestFit="1" customWidth="1"/>
    <col min="3774" max="3774" width="11.140625" bestFit="1" customWidth="1"/>
    <col min="3775" max="3775" width="9" bestFit="1" customWidth="1"/>
    <col min="3776" max="3776" width="11.140625" bestFit="1" customWidth="1"/>
    <col min="3777" max="3777" width="9" bestFit="1" customWidth="1"/>
    <col min="3778" max="3778" width="11.140625" bestFit="1" customWidth="1"/>
    <col min="3779" max="3779" width="9" bestFit="1" customWidth="1"/>
    <col min="3780" max="3780" width="11.140625" bestFit="1" customWidth="1"/>
    <col min="3781" max="3781" width="7.85546875" bestFit="1" customWidth="1"/>
    <col min="3782" max="3782" width="11.140625" bestFit="1" customWidth="1"/>
    <col min="3783" max="3783" width="7.85546875" bestFit="1" customWidth="1"/>
    <col min="3784" max="3784" width="11.140625" bestFit="1" customWidth="1"/>
    <col min="3785" max="3785" width="7.85546875" bestFit="1" customWidth="1"/>
    <col min="3786" max="3786" width="11.140625" bestFit="1" customWidth="1"/>
    <col min="3787" max="3787" width="9" bestFit="1" customWidth="1"/>
    <col min="3788" max="3788" width="11.140625" bestFit="1" customWidth="1"/>
    <col min="3789" max="3789" width="9" bestFit="1" customWidth="1"/>
    <col min="3790" max="3790" width="11.140625" bestFit="1" customWidth="1"/>
    <col min="3791" max="3792" width="11.28515625" bestFit="1" customWidth="1"/>
    <col min="3793" max="3793" width="9" bestFit="1" customWidth="1"/>
    <col min="3794" max="3794" width="11.140625" bestFit="1" customWidth="1"/>
    <col min="3795" max="3795" width="9" bestFit="1" customWidth="1"/>
    <col min="3796" max="3796" width="11.140625" bestFit="1" customWidth="1"/>
    <col min="3797" max="3797" width="9" bestFit="1" customWidth="1"/>
    <col min="3798" max="3798" width="11.140625" bestFit="1" customWidth="1"/>
    <col min="3799" max="3799" width="9" bestFit="1" customWidth="1"/>
    <col min="3800" max="3800" width="11.140625" bestFit="1" customWidth="1"/>
    <col min="3801" max="3801" width="9" bestFit="1" customWidth="1"/>
    <col min="3802" max="3802" width="11.140625" bestFit="1" customWidth="1"/>
    <col min="3803" max="3803" width="7.85546875" bestFit="1" customWidth="1"/>
    <col min="3804" max="3804" width="11.140625" bestFit="1" customWidth="1"/>
    <col min="3805" max="3805" width="7.85546875" bestFit="1" customWidth="1"/>
    <col min="3806" max="3806" width="11.140625" bestFit="1" customWidth="1"/>
    <col min="3807" max="3807" width="9" bestFit="1" customWidth="1"/>
    <col min="3808" max="3808" width="11.140625" bestFit="1" customWidth="1"/>
    <col min="3809" max="3809" width="7.85546875" bestFit="1" customWidth="1"/>
    <col min="3810" max="3810" width="11.140625" bestFit="1" customWidth="1"/>
    <col min="3811" max="3811" width="7.85546875" bestFit="1" customWidth="1"/>
    <col min="3812" max="3812" width="11.140625" bestFit="1" customWidth="1"/>
    <col min="3813" max="3813" width="7.85546875" bestFit="1" customWidth="1"/>
    <col min="3814" max="3814" width="11.140625" bestFit="1" customWidth="1"/>
    <col min="3815" max="3818" width="11.28515625" bestFit="1" customWidth="1"/>
    <col min="3819" max="3819" width="9" bestFit="1" customWidth="1"/>
    <col min="3820" max="3820" width="11.140625" bestFit="1" customWidth="1"/>
    <col min="3821" max="3821" width="9" bestFit="1" customWidth="1"/>
    <col min="3822" max="3822" width="11.140625" bestFit="1" customWidth="1"/>
    <col min="3823" max="3823" width="7.85546875" bestFit="1" customWidth="1"/>
    <col min="3824" max="3824" width="11.140625" bestFit="1" customWidth="1"/>
    <col min="3825" max="3825" width="7.85546875" bestFit="1" customWidth="1"/>
    <col min="3826" max="3826" width="11.140625" bestFit="1" customWidth="1"/>
    <col min="3827" max="3827" width="9" bestFit="1" customWidth="1"/>
    <col min="3828" max="3828" width="11.140625" bestFit="1" customWidth="1"/>
    <col min="3829" max="3829" width="7.85546875" bestFit="1" customWidth="1"/>
    <col min="3830" max="3830" width="11.140625" bestFit="1" customWidth="1"/>
    <col min="3831" max="3831" width="9" bestFit="1" customWidth="1"/>
    <col min="3832" max="3832" width="11.140625" bestFit="1" customWidth="1"/>
    <col min="3833" max="3833" width="7.85546875" bestFit="1" customWidth="1"/>
    <col min="3834" max="3834" width="11.140625" bestFit="1" customWidth="1"/>
    <col min="3835" max="3835" width="7.85546875" bestFit="1" customWidth="1"/>
    <col min="3836" max="3836" width="11.140625" bestFit="1" customWidth="1"/>
    <col min="3837" max="3837" width="7.85546875" bestFit="1" customWidth="1"/>
    <col min="3838" max="3838" width="11.140625" bestFit="1" customWidth="1"/>
    <col min="3839" max="3839" width="7.85546875" bestFit="1" customWidth="1"/>
    <col min="3840" max="3840" width="11.140625" bestFit="1" customWidth="1"/>
    <col min="3841" max="3841" width="7.85546875" bestFit="1" customWidth="1"/>
    <col min="3842" max="3842" width="11.140625" bestFit="1" customWidth="1"/>
    <col min="3843" max="3843" width="9" bestFit="1" customWidth="1"/>
    <col min="3844" max="3844" width="11.140625" bestFit="1" customWidth="1"/>
    <col min="3845" max="3845" width="9" bestFit="1" customWidth="1"/>
    <col min="3846" max="3846" width="11.140625" bestFit="1" customWidth="1"/>
    <col min="3847" max="3847" width="9" bestFit="1" customWidth="1"/>
    <col min="3848" max="3848" width="11.140625" bestFit="1" customWidth="1"/>
    <col min="3849" max="3849" width="9" bestFit="1" customWidth="1"/>
    <col min="3850" max="3850" width="11.140625" bestFit="1" customWidth="1"/>
    <col min="3851" max="3851" width="7.85546875" bestFit="1" customWidth="1"/>
    <col min="3852" max="3852" width="11.140625" bestFit="1" customWidth="1"/>
    <col min="3853" max="3853" width="7.85546875" bestFit="1" customWidth="1"/>
    <col min="3854" max="3854" width="11.140625" bestFit="1" customWidth="1"/>
    <col min="3855" max="3855" width="9" bestFit="1" customWidth="1"/>
    <col min="3856" max="3856" width="11.140625" bestFit="1" customWidth="1"/>
    <col min="3857" max="3857" width="9" bestFit="1" customWidth="1"/>
    <col min="3858" max="3858" width="11.140625" bestFit="1" customWidth="1"/>
    <col min="3859" max="3859" width="7.85546875" bestFit="1" customWidth="1"/>
    <col min="3860" max="3860" width="11.140625" bestFit="1" customWidth="1"/>
    <col min="3861" max="3861" width="9" bestFit="1" customWidth="1"/>
    <col min="3862" max="3862" width="11.140625" bestFit="1" customWidth="1"/>
    <col min="3863" max="3863" width="9" bestFit="1" customWidth="1"/>
    <col min="3864" max="3864" width="11.140625" bestFit="1" customWidth="1"/>
    <col min="3865" max="3865" width="9" bestFit="1" customWidth="1"/>
    <col min="3866" max="3866" width="11.140625" bestFit="1" customWidth="1"/>
    <col min="3867" max="3867" width="7.85546875" bestFit="1" customWidth="1"/>
    <col min="3868" max="3868" width="11.140625" bestFit="1" customWidth="1"/>
    <col min="3869" max="3869" width="9" bestFit="1" customWidth="1"/>
    <col min="3870" max="3870" width="11.140625" bestFit="1" customWidth="1"/>
    <col min="3871" max="3871" width="9" bestFit="1" customWidth="1"/>
    <col min="3872" max="3872" width="11.140625" bestFit="1" customWidth="1"/>
    <col min="3873" max="3873" width="9" bestFit="1" customWidth="1"/>
    <col min="3874" max="3874" width="11.140625" bestFit="1" customWidth="1"/>
    <col min="3875" max="3875" width="9" bestFit="1" customWidth="1"/>
    <col min="3876" max="3876" width="11.140625" bestFit="1" customWidth="1"/>
    <col min="3877" max="3877" width="7.85546875" bestFit="1" customWidth="1"/>
    <col min="3878" max="3878" width="11.140625" bestFit="1" customWidth="1"/>
    <col min="3879" max="3879" width="9" bestFit="1" customWidth="1"/>
    <col min="3880" max="3880" width="11.140625" bestFit="1" customWidth="1"/>
    <col min="3881" max="3881" width="9" bestFit="1" customWidth="1"/>
    <col min="3882" max="3882" width="11.140625" bestFit="1" customWidth="1"/>
    <col min="3883" max="3883" width="9" bestFit="1" customWidth="1"/>
    <col min="3884" max="3884" width="11.140625" bestFit="1" customWidth="1"/>
    <col min="3885" max="3885" width="9" bestFit="1" customWidth="1"/>
    <col min="3886" max="3886" width="11.140625" bestFit="1" customWidth="1"/>
    <col min="3887" max="3887" width="7.5703125" bestFit="1" customWidth="1"/>
    <col min="3888" max="3888" width="11.140625" bestFit="1" customWidth="1"/>
    <col min="3889" max="3889" width="9" bestFit="1" customWidth="1"/>
    <col min="3890" max="3890" width="11.140625" bestFit="1" customWidth="1"/>
    <col min="3891" max="3891" width="9" bestFit="1" customWidth="1"/>
    <col min="3892" max="3892" width="11.140625" bestFit="1" customWidth="1"/>
    <col min="3893" max="3893" width="7.85546875" bestFit="1" customWidth="1"/>
    <col min="3894" max="3894" width="11.140625" bestFit="1" customWidth="1"/>
    <col min="3895" max="3895" width="7.85546875" bestFit="1" customWidth="1"/>
    <col min="3896" max="3896" width="11.140625" bestFit="1" customWidth="1"/>
    <col min="3897" max="3897" width="9" bestFit="1" customWidth="1"/>
    <col min="3898" max="3898" width="7.85546875" bestFit="1" customWidth="1"/>
    <col min="3899" max="3899" width="11.140625" bestFit="1" customWidth="1"/>
    <col min="3900" max="3900" width="7.85546875" bestFit="1" customWidth="1"/>
    <col min="3901" max="3901" width="11.140625" bestFit="1" customWidth="1"/>
    <col min="3902" max="3902" width="9" bestFit="1" customWidth="1"/>
    <col min="3903" max="3903" width="11.140625" bestFit="1" customWidth="1"/>
    <col min="3904" max="3904" width="9" bestFit="1" customWidth="1"/>
    <col min="3905" max="3905" width="11.140625" bestFit="1" customWidth="1"/>
    <col min="3906" max="3906" width="9" bestFit="1" customWidth="1"/>
    <col min="3907" max="3907" width="11.140625" bestFit="1" customWidth="1"/>
    <col min="3908" max="3908" width="9" bestFit="1" customWidth="1"/>
    <col min="3909" max="3909" width="11.140625" bestFit="1" customWidth="1"/>
    <col min="3910" max="3910" width="9" bestFit="1" customWidth="1"/>
    <col min="3911" max="3911" width="11.140625" bestFit="1" customWidth="1"/>
    <col min="3912" max="3912" width="7.85546875" bestFit="1" customWidth="1"/>
    <col min="3913" max="3913" width="11.140625" bestFit="1" customWidth="1"/>
    <col min="3914" max="3914" width="7.85546875" bestFit="1" customWidth="1"/>
    <col min="3915" max="3915" width="11.140625" bestFit="1" customWidth="1"/>
    <col min="3916" max="3916" width="7.85546875" bestFit="1" customWidth="1"/>
    <col min="3917" max="3917" width="11.140625" bestFit="1" customWidth="1"/>
    <col min="3918" max="3918" width="9" bestFit="1" customWidth="1"/>
    <col min="3919" max="3919" width="11.140625" bestFit="1" customWidth="1"/>
    <col min="3920" max="3921" width="7.85546875" bestFit="1" customWidth="1"/>
    <col min="3922" max="3922" width="11.140625" bestFit="1" customWidth="1"/>
    <col min="3923" max="3924" width="9" bestFit="1" customWidth="1"/>
    <col min="3925" max="3925" width="11.140625" bestFit="1" customWidth="1"/>
    <col min="3926" max="3926" width="9" bestFit="1" customWidth="1"/>
    <col min="3927" max="3927" width="11.140625" bestFit="1" customWidth="1"/>
    <col min="3928" max="3929" width="7.85546875" bestFit="1" customWidth="1"/>
    <col min="3930" max="3930" width="11.140625" bestFit="1" customWidth="1"/>
    <col min="3931" max="3931" width="10.140625" bestFit="1" customWidth="1"/>
    <col min="3932" max="3932" width="9" bestFit="1" customWidth="1"/>
    <col min="3933" max="3933" width="11.140625" bestFit="1" customWidth="1"/>
    <col min="3934" max="3934" width="7.85546875" bestFit="1" customWidth="1"/>
    <col min="3935" max="3935" width="11.140625" bestFit="1" customWidth="1"/>
    <col min="3936" max="3936" width="7.85546875" bestFit="1" customWidth="1"/>
    <col min="3937" max="3937" width="11.140625" bestFit="1" customWidth="1"/>
    <col min="3938" max="3938" width="9" bestFit="1" customWidth="1"/>
    <col min="3939" max="3939" width="11.140625" bestFit="1" customWidth="1"/>
    <col min="3940" max="3940" width="9" bestFit="1" customWidth="1"/>
    <col min="3941" max="3941" width="7.85546875" bestFit="1" customWidth="1"/>
    <col min="3942" max="3942" width="11.140625" bestFit="1" customWidth="1"/>
    <col min="3943" max="3943" width="9" bestFit="1" customWidth="1"/>
    <col min="3944" max="3944" width="11.140625" bestFit="1" customWidth="1"/>
    <col min="3945" max="3945" width="9" bestFit="1" customWidth="1"/>
    <col min="3946" max="3946" width="11.140625" bestFit="1" customWidth="1"/>
    <col min="3947" max="3947" width="9" bestFit="1" customWidth="1"/>
    <col min="3948" max="3948" width="11.140625" bestFit="1" customWidth="1"/>
    <col min="3949" max="3949" width="9" bestFit="1" customWidth="1"/>
    <col min="3950" max="3950" width="11.140625" bestFit="1" customWidth="1"/>
    <col min="3951" max="3951" width="7.85546875" bestFit="1" customWidth="1"/>
    <col min="3952" max="3952" width="11.140625" bestFit="1" customWidth="1"/>
    <col min="3953" max="3953" width="9" bestFit="1" customWidth="1"/>
    <col min="3954" max="3954" width="11.140625" bestFit="1" customWidth="1"/>
    <col min="3955" max="3955" width="9" bestFit="1" customWidth="1"/>
    <col min="3956" max="3956" width="11.140625" bestFit="1" customWidth="1"/>
    <col min="3957" max="3957" width="9" bestFit="1" customWidth="1"/>
    <col min="3958" max="3958" width="11.140625" bestFit="1" customWidth="1"/>
    <col min="3959" max="3959" width="9" bestFit="1" customWidth="1"/>
    <col min="3960" max="3960" width="11.140625" bestFit="1" customWidth="1"/>
    <col min="3961" max="3961" width="9" bestFit="1" customWidth="1"/>
    <col min="3962" max="3962" width="11.140625" bestFit="1" customWidth="1"/>
    <col min="3963" max="3963" width="7.85546875" bestFit="1" customWidth="1"/>
    <col min="3964" max="3964" width="11.140625" bestFit="1" customWidth="1"/>
    <col min="3965" max="3965" width="9" bestFit="1" customWidth="1"/>
    <col min="3966" max="3966" width="11.140625" bestFit="1" customWidth="1"/>
    <col min="3967" max="3967" width="7.85546875" bestFit="1" customWidth="1"/>
    <col min="3968" max="3968" width="11.140625" bestFit="1" customWidth="1"/>
    <col min="3969" max="3969" width="7.5703125" bestFit="1" customWidth="1"/>
    <col min="3970" max="3970" width="11.140625" bestFit="1" customWidth="1"/>
    <col min="3971" max="3971" width="7.5703125" bestFit="1" customWidth="1"/>
    <col min="3972" max="3972" width="11.140625" bestFit="1" customWidth="1"/>
    <col min="3973" max="3973" width="7.85546875" bestFit="1" customWidth="1"/>
    <col min="3974" max="3974" width="11.140625" bestFit="1" customWidth="1"/>
    <col min="3975" max="3975" width="7.85546875" bestFit="1" customWidth="1"/>
    <col min="3976" max="3976" width="11.140625" bestFit="1" customWidth="1"/>
    <col min="3977" max="3977" width="7.85546875" bestFit="1" customWidth="1"/>
    <col min="3978" max="3978" width="11.140625" bestFit="1" customWidth="1"/>
    <col min="3979" max="3979" width="7.85546875" bestFit="1" customWidth="1"/>
    <col min="3980" max="3980" width="11.140625" bestFit="1" customWidth="1"/>
    <col min="3981" max="3981" width="7.85546875" bestFit="1" customWidth="1"/>
    <col min="3982" max="3982" width="11.140625" bestFit="1" customWidth="1"/>
    <col min="3983" max="3983" width="7.85546875" bestFit="1" customWidth="1"/>
    <col min="3984" max="3984" width="11.140625" bestFit="1" customWidth="1"/>
    <col min="3985" max="3985" width="7.85546875" bestFit="1" customWidth="1"/>
    <col min="3986" max="3986" width="11.140625" bestFit="1" customWidth="1"/>
    <col min="3987" max="3987" width="7.85546875" bestFit="1" customWidth="1"/>
    <col min="3988" max="3988" width="11.140625" bestFit="1" customWidth="1"/>
    <col min="3989" max="3989" width="7.85546875" bestFit="1" customWidth="1"/>
    <col min="3990" max="3990" width="11.140625" bestFit="1" customWidth="1"/>
    <col min="3991" max="3991" width="7.85546875" bestFit="1" customWidth="1"/>
    <col min="3992" max="3992" width="11.140625" bestFit="1" customWidth="1"/>
    <col min="3993" max="3994" width="11.28515625" bestFit="1" customWidth="1"/>
    <col min="3995" max="3995" width="9" bestFit="1" customWidth="1"/>
    <col min="3996" max="3996" width="11.140625" bestFit="1" customWidth="1"/>
    <col min="3997" max="3997" width="10.140625" bestFit="1" customWidth="1"/>
    <col min="3998" max="3998" width="11.140625" bestFit="1" customWidth="1"/>
    <col min="3999" max="3999" width="10.140625" bestFit="1" customWidth="1"/>
    <col min="4000" max="4000" width="11.140625" bestFit="1" customWidth="1"/>
    <col min="4001" max="4001" width="9" bestFit="1" customWidth="1"/>
    <col min="4002" max="4002" width="11.140625" bestFit="1" customWidth="1"/>
    <col min="4003" max="4003" width="7.85546875" bestFit="1" customWidth="1"/>
    <col min="4004" max="4004" width="11.140625" bestFit="1" customWidth="1"/>
    <col min="4005" max="4005" width="9" bestFit="1" customWidth="1"/>
    <col min="4006" max="4006" width="11.140625" bestFit="1" customWidth="1"/>
    <col min="4007" max="4007" width="9" bestFit="1" customWidth="1"/>
    <col min="4008" max="4008" width="7.85546875" bestFit="1" customWidth="1"/>
    <col min="4009" max="4009" width="11.140625" bestFit="1" customWidth="1"/>
    <col min="4010" max="4010" width="9" bestFit="1" customWidth="1"/>
    <col min="4011" max="4011" width="11.140625" bestFit="1" customWidth="1"/>
    <col min="4012" max="4012" width="9" bestFit="1" customWidth="1"/>
    <col min="4013" max="4013" width="11.140625" bestFit="1" customWidth="1"/>
    <col min="4014" max="4014" width="9" bestFit="1" customWidth="1"/>
    <col min="4015" max="4015" width="11.140625" bestFit="1" customWidth="1"/>
    <col min="4016" max="4016" width="9" bestFit="1" customWidth="1"/>
    <col min="4017" max="4017" width="11.140625" bestFit="1" customWidth="1"/>
    <col min="4018" max="4018" width="9" bestFit="1" customWidth="1"/>
    <col min="4019" max="4019" width="11.140625" bestFit="1" customWidth="1"/>
    <col min="4020" max="4020" width="9" bestFit="1" customWidth="1"/>
    <col min="4021" max="4021" width="11.140625" bestFit="1" customWidth="1"/>
    <col min="4022" max="4022" width="9" bestFit="1" customWidth="1"/>
    <col min="4023" max="4023" width="11.140625" bestFit="1" customWidth="1"/>
    <col min="4024" max="4024" width="10.140625" bestFit="1" customWidth="1"/>
    <col min="4025" max="4025" width="11.140625" bestFit="1" customWidth="1"/>
    <col min="4026" max="4027" width="9" bestFit="1" customWidth="1"/>
    <col min="4028" max="4028" width="11.140625" bestFit="1" customWidth="1"/>
    <col min="4029" max="4029" width="9" bestFit="1" customWidth="1"/>
    <col min="4030" max="4030" width="11.140625" bestFit="1" customWidth="1"/>
    <col min="4031" max="4031" width="10.140625" bestFit="1" customWidth="1"/>
    <col min="4032" max="4032" width="11.140625" bestFit="1" customWidth="1"/>
    <col min="4033" max="4033" width="10.140625" bestFit="1" customWidth="1"/>
    <col min="4034" max="4034" width="11.140625" bestFit="1" customWidth="1"/>
    <col min="4035" max="4035" width="10.140625" bestFit="1" customWidth="1"/>
    <col min="4036" max="4036" width="11.140625" bestFit="1" customWidth="1"/>
    <col min="4037" max="4037" width="9" bestFit="1" customWidth="1"/>
    <col min="4038" max="4038" width="11.140625" bestFit="1" customWidth="1"/>
    <col min="4039" max="4039" width="9" bestFit="1" customWidth="1"/>
    <col min="4040" max="4040" width="11.140625" bestFit="1" customWidth="1"/>
    <col min="4041" max="4041" width="10.140625" bestFit="1" customWidth="1"/>
    <col min="4042" max="4042" width="11.140625" bestFit="1" customWidth="1"/>
    <col min="4043" max="4043" width="10.140625" bestFit="1" customWidth="1"/>
    <col min="4044" max="4044" width="11.140625" bestFit="1" customWidth="1"/>
    <col min="4045" max="4045" width="9" bestFit="1" customWidth="1"/>
    <col min="4046" max="4046" width="11.140625" bestFit="1" customWidth="1"/>
    <col min="4047" max="4048" width="11.28515625" bestFit="1" customWidth="1"/>
    <col min="4049" max="4049" width="9" bestFit="1" customWidth="1"/>
    <col min="4050" max="4050" width="11.140625" bestFit="1" customWidth="1"/>
    <col min="4051" max="4051" width="10.140625" bestFit="1" customWidth="1"/>
    <col min="4052" max="4052" width="11.140625" bestFit="1" customWidth="1"/>
    <col min="4053" max="4053" width="7.85546875" bestFit="1" customWidth="1"/>
    <col min="4054" max="4054" width="11.140625" bestFit="1" customWidth="1"/>
    <col min="4055" max="4055" width="7.85546875" bestFit="1" customWidth="1"/>
    <col min="4056" max="4056" width="11.140625" bestFit="1" customWidth="1"/>
    <col min="4057" max="4057" width="7.85546875" bestFit="1" customWidth="1"/>
    <col min="4058" max="4058" width="11.140625" bestFit="1" customWidth="1"/>
    <col min="4059" max="4060" width="11.28515625" bestFit="1" customWidth="1"/>
    <col min="4061" max="4061" width="10.140625" bestFit="1" customWidth="1"/>
    <col min="4062" max="4062" width="11.140625" bestFit="1" customWidth="1"/>
    <col min="4063" max="4063" width="7.85546875" bestFit="1" customWidth="1"/>
    <col min="4064" max="4064" width="11.140625" bestFit="1" customWidth="1"/>
    <col min="4065" max="4065" width="7.85546875" bestFit="1" customWidth="1"/>
    <col min="4066" max="4066" width="11.140625" bestFit="1" customWidth="1"/>
    <col min="4067" max="4067" width="9" bestFit="1" customWidth="1"/>
    <col min="4068" max="4068" width="11.140625" bestFit="1" customWidth="1"/>
    <col min="4069" max="4069" width="9" bestFit="1" customWidth="1"/>
    <col min="4070" max="4070" width="11.140625" bestFit="1" customWidth="1"/>
    <col min="4071" max="4071" width="9" bestFit="1" customWidth="1"/>
    <col min="4072" max="4072" width="11.140625" bestFit="1" customWidth="1"/>
    <col min="4073" max="4073" width="7.85546875" bestFit="1" customWidth="1"/>
    <col min="4074" max="4074" width="11.140625" bestFit="1" customWidth="1"/>
    <col min="4075" max="4076" width="7.85546875" bestFit="1" customWidth="1"/>
    <col min="4077" max="4077" width="11.140625" bestFit="1" customWidth="1"/>
    <col min="4078" max="4079" width="7.85546875" bestFit="1" customWidth="1"/>
    <col min="4080" max="4080" width="11.140625" bestFit="1" customWidth="1"/>
    <col min="4081" max="4081" width="9" bestFit="1" customWidth="1"/>
    <col min="4082" max="4082" width="11.140625" bestFit="1" customWidth="1"/>
    <col min="4083" max="4083" width="10.140625" bestFit="1" customWidth="1"/>
    <col min="4084" max="4084" width="11.140625" bestFit="1" customWidth="1"/>
    <col min="4085" max="4085" width="10.140625" bestFit="1" customWidth="1"/>
    <col min="4086" max="4086" width="11.140625" bestFit="1" customWidth="1"/>
    <col min="4087" max="4087" width="9" bestFit="1" customWidth="1"/>
    <col min="4088" max="4088" width="11.140625" bestFit="1" customWidth="1"/>
    <col min="4089" max="4089" width="9" bestFit="1" customWidth="1"/>
    <col min="4090" max="4090" width="11.140625" bestFit="1" customWidth="1"/>
    <col min="4091" max="4091" width="9" bestFit="1" customWidth="1"/>
    <col min="4092" max="4092" width="11.140625" bestFit="1" customWidth="1"/>
    <col min="4093" max="4093" width="9" bestFit="1" customWidth="1"/>
    <col min="4094" max="4094" width="11.140625" bestFit="1" customWidth="1"/>
    <col min="4095" max="4096" width="9" bestFit="1" customWidth="1"/>
    <col min="4097" max="4097" width="11.140625" bestFit="1" customWidth="1"/>
    <col min="4098" max="4098" width="7.85546875" bestFit="1" customWidth="1"/>
    <col min="4099" max="4099" width="11.140625" bestFit="1" customWidth="1"/>
    <col min="4100" max="4100" width="9" bestFit="1" customWidth="1"/>
    <col min="4101" max="4101" width="11.140625" bestFit="1" customWidth="1"/>
    <col min="4102" max="4102" width="9" bestFit="1" customWidth="1"/>
    <col min="4103" max="4103" width="11.140625" bestFit="1" customWidth="1"/>
    <col min="4104" max="4104" width="7.85546875" bestFit="1" customWidth="1"/>
    <col min="4105" max="4105" width="11.140625" bestFit="1" customWidth="1"/>
    <col min="4106" max="4106" width="9" bestFit="1" customWidth="1"/>
    <col min="4107" max="4107" width="11.140625" bestFit="1" customWidth="1"/>
    <col min="4108" max="4108" width="9" bestFit="1" customWidth="1"/>
    <col min="4109" max="4109" width="11.140625" bestFit="1" customWidth="1"/>
    <col min="4110" max="4110" width="7.85546875" bestFit="1" customWidth="1"/>
    <col min="4111" max="4111" width="11.140625" bestFit="1" customWidth="1"/>
    <col min="4112" max="4112" width="7.85546875" bestFit="1" customWidth="1"/>
    <col min="4113" max="4113" width="11.140625" bestFit="1" customWidth="1"/>
    <col min="4114" max="4114" width="10.140625" bestFit="1" customWidth="1"/>
    <col min="4115" max="4115" width="11.140625" bestFit="1" customWidth="1"/>
    <col min="4116" max="4116" width="7.85546875" bestFit="1" customWidth="1"/>
    <col min="4117" max="4117" width="11.140625" bestFit="1" customWidth="1"/>
    <col min="4118" max="4118" width="9" bestFit="1" customWidth="1"/>
    <col min="4119" max="4119" width="11.140625" bestFit="1" customWidth="1"/>
    <col min="4120" max="4120" width="7.85546875" bestFit="1" customWidth="1"/>
    <col min="4121" max="4121" width="11.140625" bestFit="1" customWidth="1"/>
    <col min="4122" max="4122" width="9" bestFit="1" customWidth="1"/>
    <col min="4123" max="4123" width="11.140625" bestFit="1" customWidth="1"/>
    <col min="4124" max="4124" width="7.85546875" bestFit="1" customWidth="1"/>
    <col min="4125" max="4125" width="11.140625" bestFit="1" customWidth="1"/>
    <col min="4126" max="4126" width="9" bestFit="1" customWidth="1"/>
    <col min="4127" max="4127" width="11.140625" bestFit="1" customWidth="1"/>
    <col min="4128" max="4128" width="9" bestFit="1" customWidth="1"/>
    <col min="4129" max="4129" width="11.140625" bestFit="1" customWidth="1"/>
    <col min="4130" max="4130" width="9" bestFit="1" customWidth="1"/>
    <col min="4131" max="4131" width="11.140625" bestFit="1" customWidth="1"/>
    <col min="4132" max="4132" width="9" bestFit="1" customWidth="1"/>
    <col min="4133" max="4133" width="11.140625" bestFit="1" customWidth="1"/>
    <col min="4134" max="4134" width="9" bestFit="1" customWidth="1"/>
    <col min="4135" max="4135" width="11.140625" bestFit="1" customWidth="1"/>
    <col min="4136" max="4136" width="9" bestFit="1" customWidth="1"/>
    <col min="4137" max="4137" width="11.140625" bestFit="1" customWidth="1"/>
    <col min="4138" max="4138" width="7.85546875" bestFit="1" customWidth="1"/>
    <col min="4139" max="4139" width="11.140625" bestFit="1" customWidth="1"/>
    <col min="4140" max="4140" width="7.85546875" bestFit="1" customWidth="1"/>
    <col min="4141" max="4141" width="11.140625" bestFit="1" customWidth="1"/>
    <col min="4142" max="4142" width="9" bestFit="1" customWidth="1"/>
    <col min="4143" max="4143" width="11.140625" bestFit="1" customWidth="1"/>
    <col min="4144" max="4144" width="10.140625" bestFit="1" customWidth="1"/>
    <col min="4145" max="4145" width="11.140625" bestFit="1" customWidth="1"/>
    <col min="4146" max="4147" width="9" bestFit="1" customWidth="1"/>
    <col min="4148" max="4148" width="11.140625" bestFit="1" customWidth="1"/>
    <col min="4149" max="4149" width="9" bestFit="1" customWidth="1"/>
    <col min="4150" max="4150" width="11.140625" bestFit="1" customWidth="1"/>
    <col min="4151" max="4151" width="9" bestFit="1" customWidth="1"/>
    <col min="4152" max="4152" width="11.140625" bestFit="1" customWidth="1"/>
    <col min="4153" max="4153" width="10.140625" bestFit="1" customWidth="1"/>
    <col min="4154" max="4154" width="11.140625" bestFit="1" customWidth="1"/>
    <col min="4155" max="4156" width="9" bestFit="1" customWidth="1"/>
    <col min="4157" max="4157" width="11.140625" bestFit="1" customWidth="1"/>
    <col min="4158" max="4158" width="9" bestFit="1" customWidth="1"/>
    <col min="4159" max="4159" width="11.140625" bestFit="1" customWidth="1"/>
    <col min="4160" max="4160" width="10.140625" bestFit="1" customWidth="1"/>
    <col min="4161" max="4161" width="11.140625" bestFit="1" customWidth="1"/>
    <col min="4162" max="4162" width="9" bestFit="1" customWidth="1"/>
    <col min="4163" max="4163" width="11.140625" bestFit="1" customWidth="1"/>
    <col min="4164" max="4164" width="10.140625" bestFit="1" customWidth="1"/>
    <col min="4165" max="4165" width="11.140625" bestFit="1" customWidth="1"/>
    <col min="4166" max="4166" width="9" bestFit="1" customWidth="1"/>
    <col min="4167" max="4167" width="11.140625" bestFit="1" customWidth="1"/>
    <col min="4168" max="4168" width="9" bestFit="1" customWidth="1"/>
    <col min="4169" max="4169" width="11.140625" bestFit="1" customWidth="1"/>
    <col min="4170" max="4170" width="10.140625" bestFit="1" customWidth="1"/>
    <col min="4171" max="4171" width="11.140625" bestFit="1" customWidth="1"/>
    <col min="4172" max="4172" width="9" bestFit="1" customWidth="1"/>
    <col min="4173" max="4173" width="11.140625" bestFit="1" customWidth="1"/>
    <col min="4174" max="4174" width="9" bestFit="1" customWidth="1"/>
    <col min="4175" max="4175" width="11.140625" bestFit="1" customWidth="1"/>
    <col min="4176" max="4176" width="10.140625" bestFit="1" customWidth="1"/>
    <col min="4177" max="4177" width="11.140625" bestFit="1" customWidth="1"/>
    <col min="4178" max="4178" width="7.85546875" bestFit="1" customWidth="1"/>
    <col min="4179" max="4179" width="11.140625" bestFit="1" customWidth="1"/>
    <col min="4180" max="4180" width="10.140625" bestFit="1" customWidth="1"/>
    <col min="4181" max="4181" width="11.140625" bestFit="1" customWidth="1"/>
    <col min="4182" max="4182" width="7.85546875" bestFit="1" customWidth="1"/>
    <col min="4183" max="4183" width="11.140625" bestFit="1" customWidth="1"/>
    <col min="4184" max="4184" width="7.85546875" bestFit="1" customWidth="1"/>
    <col min="4185" max="4185" width="11.140625" bestFit="1" customWidth="1"/>
    <col min="4186" max="4186" width="9" bestFit="1" customWidth="1"/>
    <col min="4187" max="4187" width="11.140625" bestFit="1" customWidth="1"/>
    <col min="4188" max="4188" width="9" bestFit="1" customWidth="1"/>
    <col min="4189" max="4189" width="11.140625" bestFit="1" customWidth="1"/>
    <col min="4190" max="4191" width="7.85546875" bestFit="1" customWidth="1"/>
    <col min="4192" max="4192" width="11.140625" bestFit="1" customWidth="1"/>
    <col min="4193" max="4193" width="9" bestFit="1" customWidth="1"/>
    <col min="4194" max="4194" width="11.140625" bestFit="1" customWidth="1"/>
    <col min="4195" max="4195" width="7.85546875" bestFit="1" customWidth="1"/>
    <col min="4196" max="4196" width="11.140625" bestFit="1" customWidth="1"/>
    <col min="4197" max="4197" width="7.85546875" bestFit="1" customWidth="1"/>
    <col min="4198" max="4198" width="11.140625" bestFit="1" customWidth="1"/>
    <col min="4199" max="4199" width="9" bestFit="1" customWidth="1"/>
    <col min="4200" max="4200" width="11.140625" bestFit="1" customWidth="1"/>
    <col min="4201" max="4201" width="9" bestFit="1" customWidth="1"/>
    <col min="4202" max="4202" width="11.140625" bestFit="1" customWidth="1"/>
    <col min="4203" max="4203" width="7.85546875" bestFit="1" customWidth="1"/>
    <col min="4204" max="4204" width="11.140625" bestFit="1" customWidth="1"/>
    <col min="4205" max="4205" width="9" bestFit="1" customWidth="1"/>
    <col min="4206" max="4206" width="11.140625" bestFit="1" customWidth="1"/>
    <col min="4207" max="4207" width="9" bestFit="1" customWidth="1"/>
    <col min="4208" max="4208" width="11.140625" bestFit="1" customWidth="1"/>
    <col min="4209" max="4209" width="7.85546875" bestFit="1" customWidth="1"/>
    <col min="4210" max="4210" width="11.140625" bestFit="1" customWidth="1"/>
    <col min="4211" max="4211" width="9" bestFit="1" customWidth="1"/>
    <col min="4212" max="4212" width="11.140625" bestFit="1" customWidth="1"/>
    <col min="4213" max="4213" width="9" bestFit="1" customWidth="1"/>
    <col min="4214" max="4214" width="11.140625" bestFit="1" customWidth="1"/>
    <col min="4215" max="4215" width="9" bestFit="1" customWidth="1"/>
    <col min="4216" max="4216" width="11.140625" bestFit="1" customWidth="1"/>
    <col min="4217" max="4217" width="9" bestFit="1" customWidth="1"/>
    <col min="4218" max="4218" width="11.140625" bestFit="1" customWidth="1"/>
    <col min="4219" max="4219" width="9" bestFit="1" customWidth="1"/>
    <col min="4220" max="4220" width="11.140625" bestFit="1" customWidth="1"/>
    <col min="4221" max="4221" width="9" bestFit="1" customWidth="1"/>
    <col min="4222" max="4222" width="11.140625" bestFit="1" customWidth="1"/>
    <col min="4223" max="4223" width="9" bestFit="1" customWidth="1"/>
    <col min="4224" max="4224" width="11.140625" bestFit="1" customWidth="1"/>
    <col min="4225" max="4225" width="7.85546875" bestFit="1" customWidth="1"/>
    <col min="4226" max="4226" width="11.140625" bestFit="1" customWidth="1"/>
    <col min="4227" max="4227" width="9" bestFit="1" customWidth="1"/>
    <col min="4228" max="4228" width="11.140625" bestFit="1" customWidth="1"/>
    <col min="4229" max="4229" width="9" bestFit="1" customWidth="1"/>
    <col min="4230" max="4230" width="11.140625" bestFit="1" customWidth="1"/>
    <col min="4231" max="4231" width="7.85546875" bestFit="1" customWidth="1"/>
    <col min="4232" max="4232" width="11.140625" bestFit="1" customWidth="1"/>
    <col min="4233" max="4233" width="9" bestFit="1" customWidth="1"/>
    <col min="4234" max="4234" width="11.140625" bestFit="1" customWidth="1"/>
    <col min="4235" max="4235" width="9" bestFit="1" customWidth="1"/>
    <col min="4236" max="4236" width="11.140625" bestFit="1" customWidth="1"/>
    <col min="4237" max="4238" width="12.42578125" bestFit="1" customWidth="1"/>
    <col min="4239" max="4239" width="9" bestFit="1" customWidth="1"/>
    <col min="4240" max="4240" width="11.140625" bestFit="1" customWidth="1"/>
    <col min="4241" max="4241" width="9" bestFit="1" customWidth="1"/>
    <col min="4242" max="4242" width="11.140625" bestFit="1" customWidth="1"/>
    <col min="4243" max="4243" width="9" bestFit="1" customWidth="1"/>
    <col min="4244" max="4244" width="11.140625" bestFit="1" customWidth="1"/>
    <col min="4245" max="4245" width="9" bestFit="1" customWidth="1"/>
    <col min="4246" max="4246" width="11.140625" bestFit="1" customWidth="1"/>
    <col min="4247" max="4247" width="7.85546875" bestFit="1" customWidth="1"/>
    <col min="4248" max="4248" width="11.140625" bestFit="1" customWidth="1"/>
    <col min="4249" max="4249" width="9" bestFit="1" customWidth="1"/>
    <col min="4250" max="4250" width="11.140625" bestFit="1" customWidth="1"/>
    <col min="4251" max="4251" width="7.85546875" bestFit="1" customWidth="1"/>
    <col min="4252" max="4252" width="11.140625" bestFit="1" customWidth="1"/>
    <col min="4253" max="4253" width="9" bestFit="1" customWidth="1"/>
    <col min="4254" max="4254" width="11.140625" bestFit="1" customWidth="1"/>
    <col min="4255" max="4255" width="9" bestFit="1" customWidth="1"/>
    <col min="4256" max="4256" width="11.140625" bestFit="1" customWidth="1"/>
    <col min="4257" max="4257" width="7.85546875" bestFit="1" customWidth="1"/>
    <col min="4258" max="4258" width="11.140625" bestFit="1" customWidth="1"/>
    <col min="4259" max="4259" width="9" bestFit="1" customWidth="1"/>
    <col min="4260" max="4260" width="11.140625" bestFit="1" customWidth="1"/>
    <col min="4261" max="4261" width="9" bestFit="1" customWidth="1"/>
    <col min="4262" max="4262" width="11.140625" bestFit="1" customWidth="1"/>
    <col min="4263" max="4263" width="9" bestFit="1" customWidth="1"/>
    <col min="4264" max="4264" width="7.85546875" bestFit="1" customWidth="1"/>
    <col min="4265" max="4265" width="11.140625" bestFit="1" customWidth="1"/>
    <col min="4266" max="4266" width="9" bestFit="1" customWidth="1"/>
    <col min="4267" max="4267" width="11.140625" bestFit="1" customWidth="1"/>
    <col min="4268" max="4268" width="10.140625" bestFit="1" customWidth="1"/>
    <col min="4269" max="4269" width="11.140625" bestFit="1" customWidth="1"/>
    <col min="4270" max="4270" width="10.140625" bestFit="1" customWidth="1"/>
    <col min="4271" max="4271" width="11.140625" bestFit="1" customWidth="1"/>
    <col min="4272" max="4273" width="9" bestFit="1" customWidth="1"/>
    <col min="4274" max="4274" width="11.140625" bestFit="1" customWidth="1"/>
    <col min="4275" max="4275" width="7.85546875" bestFit="1" customWidth="1"/>
    <col min="4276" max="4276" width="11.140625" bestFit="1" customWidth="1"/>
    <col min="4277" max="4277" width="9" bestFit="1" customWidth="1"/>
    <col min="4278" max="4278" width="11.140625" bestFit="1" customWidth="1"/>
    <col min="4279" max="4279" width="9" bestFit="1" customWidth="1"/>
    <col min="4280" max="4280" width="11.140625" bestFit="1" customWidth="1"/>
    <col min="4281" max="4281" width="9" bestFit="1" customWidth="1"/>
    <col min="4282" max="4282" width="11.140625" bestFit="1" customWidth="1"/>
    <col min="4283" max="4283" width="9" bestFit="1" customWidth="1"/>
    <col min="4284" max="4284" width="11.140625" bestFit="1" customWidth="1"/>
    <col min="4285" max="4285" width="7.85546875" bestFit="1" customWidth="1"/>
    <col min="4286" max="4286" width="11.140625" bestFit="1" customWidth="1"/>
    <col min="4287" max="4287" width="9" bestFit="1" customWidth="1"/>
    <col min="4288" max="4288" width="11.140625" bestFit="1" customWidth="1"/>
    <col min="4289" max="4289" width="9" bestFit="1" customWidth="1"/>
    <col min="4290" max="4290" width="11.140625" bestFit="1" customWidth="1"/>
    <col min="4291" max="4291" width="9" bestFit="1" customWidth="1"/>
    <col min="4292" max="4292" width="11.140625" bestFit="1" customWidth="1"/>
    <col min="4293" max="4293" width="9" bestFit="1" customWidth="1"/>
    <col min="4294" max="4294" width="11.140625" bestFit="1" customWidth="1"/>
    <col min="4295" max="4295" width="9" bestFit="1" customWidth="1"/>
    <col min="4296" max="4296" width="11.140625" bestFit="1" customWidth="1"/>
    <col min="4297" max="4297" width="9" bestFit="1" customWidth="1"/>
    <col min="4298" max="4298" width="11.140625" bestFit="1" customWidth="1"/>
    <col min="4299" max="4299" width="9" bestFit="1" customWidth="1"/>
    <col min="4300" max="4300" width="11.140625" bestFit="1" customWidth="1"/>
    <col min="4301" max="4301" width="7.85546875" bestFit="1" customWidth="1"/>
    <col min="4302" max="4302" width="11.140625" bestFit="1" customWidth="1"/>
    <col min="4303" max="4303" width="10.140625" bestFit="1" customWidth="1"/>
    <col min="4304" max="4304" width="11.140625" bestFit="1" customWidth="1"/>
    <col min="4305" max="4305" width="9" bestFit="1" customWidth="1"/>
    <col min="4306" max="4306" width="11.140625" bestFit="1" customWidth="1"/>
    <col min="4307" max="4307" width="7.85546875" bestFit="1" customWidth="1"/>
    <col min="4308" max="4308" width="11.140625" bestFit="1" customWidth="1"/>
    <col min="4309" max="4309" width="9" bestFit="1" customWidth="1"/>
    <col min="4310" max="4310" width="11.140625" bestFit="1" customWidth="1"/>
    <col min="4311" max="4311" width="9" bestFit="1" customWidth="1"/>
    <col min="4312" max="4312" width="11.140625" bestFit="1" customWidth="1"/>
    <col min="4313" max="4313" width="9" bestFit="1" customWidth="1"/>
    <col min="4314" max="4314" width="11.140625" bestFit="1" customWidth="1"/>
    <col min="4315" max="4315" width="9" bestFit="1" customWidth="1"/>
    <col min="4316" max="4316" width="11.140625" bestFit="1" customWidth="1"/>
    <col min="4317" max="4317" width="10.140625" bestFit="1" customWidth="1"/>
    <col min="4318" max="4318" width="11.140625" bestFit="1" customWidth="1"/>
    <col min="4319" max="4319" width="9" bestFit="1" customWidth="1"/>
    <col min="4320" max="4320" width="11.140625" bestFit="1" customWidth="1"/>
    <col min="4321" max="4321" width="9" bestFit="1" customWidth="1"/>
    <col min="4322" max="4322" width="11.140625" bestFit="1" customWidth="1"/>
    <col min="4323" max="4323" width="9" bestFit="1" customWidth="1"/>
    <col min="4324" max="4324" width="11.140625" bestFit="1" customWidth="1"/>
    <col min="4325" max="4325" width="9" bestFit="1" customWidth="1"/>
    <col min="4326" max="4326" width="11.140625" bestFit="1" customWidth="1"/>
    <col min="4327" max="4327" width="7.85546875" bestFit="1" customWidth="1"/>
    <col min="4328" max="4328" width="11.140625" bestFit="1" customWidth="1"/>
    <col min="4329" max="4329" width="10.140625" bestFit="1" customWidth="1"/>
    <col min="4330" max="4330" width="11.140625" bestFit="1" customWidth="1"/>
    <col min="4331" max="4331" width="9" bestFit="1" customWidth="1"/>
    <col min="4332" max="4332" width="11.140625" bestFit="1" customWidth="1"/>
    <col min="4333" max="4333" width="9" bestFit="1" customWidth="1"/>
    <col min="4334" max="4334" width="11.140625" bestFit="1" customWidth="1"/>
    <col min="4335" max="4335" width="9" bestFit="1" customWidth="1"/>
    <col min="4336" max="4336" width="11.140625" bestFit="1" customWidth="1"/>
    <col min="4337" max="4337" width="9" bestFit="1" customWidth="1"/>
    <col min="4338" max="4338" width="11.140625" bestFit="1" customWidth="1"/>
    <col min="4339" max="4339" width="9" bestFit="1" customWidth="1"/>
    <col min="4340" max="4340" width="11.140625" bestFit="1" customWidth="1"/>
    <col min="4341" max="4341" width="9" bestFit="1" customWidth="1"/>
    <col min="4342" max="4342" width="11.140625" bestFit="1" customWidth="1"/>
    <col min="4343" max="4343" width="9" bestFit="1" customWidth="1"/>
    <col min="4344" max="4344" width="11.140625" bestFit="1" customWidth="1"/>
    <col min="4345" max="4345" width="9" bestFit="1" customWidth="1"/>
    <col min="4346" max="4346" width="11.140625" bestFit="1" customWidth="1"/>
    <col min="4347" max="4347" width="9" bestFit="1" customWidth="1"/>
    <col min="4348" max="4348" width="11.140625" bestFit="1" customWidth="1"/>
    <col min="4349" max="4349" width="9" bestFit="1" customWidth="1"/>
    <col min="4350" max="4350" width="11.140625" bestFit="1" customWidth="1"/>
    <col min="4351" max="4351" width="9" bestFit="1" customWidth="1"/>
    <col min="4352" max="4352" width="11.140625" bestFit="1" customWidth="1"/>
    <col min="4353" max="4353" width="9" bestFit="1" customWidth="1"/>
    <col min="4354" max="4354" width="11.140625" bestFit="1" customWidth="1"/>
    <col min="4355" max="4355" width="7.85546875" bestFit="1" customWidth="1"/>
    <col min="4356" max="4356" width="11.140625" bestFit="1" customWidth="1"/>
    <col min="4357" max="4357" width="9" bestFit="1" customWidth="1"/>
    <col min="4358" max="4358" width="11.140625" bestFit="1" customWidth="1"/>
    <col min="4359" max="4359" width="9" bestFit="1" customWidth="1"/>
    <col min="4360" max="4360" width="11.140625" bestFit="1" customWidth="1"/>
    <col min="4361" max="4361" width="10.140625" bestFit="1" customWidth="1"/>
    <col min="4362" max="4362" width="11.140625" bestFit="1" customWidth="1"/>
    <col min="4363" max="4363" width="10.140625" bestFit="1" customWidth="1"/>
    <col min="4364" max="4364" width="11.140625" bestFit="1" customWidth="1"/>
    <col min="4365" max="4365" width="9" bestFit="1" customWidth="1"/>
    <col min="4366" max="4366" width="11.140625" bestFit="1" customWidth="1"/>
    <col min="4367" max="4368" width="9" bestFit="1" customWidth="1"/>
    <col min="4369" max="4369" width="11.140625" bestFit="1" customWidth="1"/>
    <col min="4370" max="4370" width="9" bestFit="1" customWidth="1"/>
    <col min="4371" max="4371" width="11.140625" bestFit="1" customWidth="1"/>
    <col min="4372" max="4373" width="12.42578125" bestFit="1" customWidth="1"/>
    <col min="4374" max="4374" width="9" bestFit="1" customWidth="1"/>
    <col min="4375" max="4375" width="11.140625" bestFit="1" customWidth="1"/>
    <col min="4376" max="4376" width="9" bestFit="1" customWidth="1"/>
    <col min="4377" max="4377" width="11.140625" bestFit="1" customWidth="1"/>
    <col min="4378" max="4378" width="10.140625" bestFit="1" customWidth="1"/>
    <col min="4379" max="4379" width="11.140625" bestFit="1" customWidth="1"/>
    <col min="4380" max="4380" width="10.140625" bestFit="1" customWidth="1"/>
    <col min="4381" max="4381" width="11.140625" bestFit="1" customWidth="1"/>
    <col min="4382" max="4382" width="9" bestFit="1" customWidth="1"/>
    <col min="4383" max="4383" width="11.140625" bestFit="1" customWidth="1"/>
    <col min="4384" max="4384" width="9" bestFit="1" customWidth="1"/>
    <col min="4385" max="4385" width="11.140625" bestFit="1" customWidth="1"/>
    <col min="4386" max="4386" width="10.140625" bestFit="1" customWidth="1"/>
    <col min="4387" max="4387" width="9" bestFit="1" customWidth="1"/>
    <col min="4388" max="4388" width="11.140625" bestFit="1" customWidth="1"/>
    <col min="4389" max="4389" width="9" bestFit="1" customWidth="1"/>
    <col min="4390" max="4390" width="11.140625" bestFit="1" customWidth="1"/>
    <col min="4391" max="4391" width="9" bestFit="1" customWidth="1"/>
    <col min="4392" max="4392" width="11.140625" bestFit="1" customWidth="1"/>
    <col min="4393" max="4393" width="9" bestFit="1" customWidth="1"/>
    <col min="4394" max="4394" width="11.140625" bestFit="1" customWidth="1"/>
    <col min="4395" max="4395" width="9" bestFit="1" customWidth="1"/>
    <col min="4396" max="4396" width="11.140625" bestFit="1" customWidth="1"/>
    <col min="4397" max="4397" width="7.85546875" bestFit="1" customWidth="1"/>
    <col min="4398" max="4398" width="11.140625" bestFit="1" customWidth="1"/>
    <col min="4399" max="4399" width="7.85546875" bestFit="1" customWidth="1"/>
    <col min="4400" max="4400" width="11.140625" bestFit="1" customWidth="1"/>
    <col min="4401" max="4401" width="9" bestFit="1" customWidth="1"/>
    <col min="4402" max="4402" width="7.85546875" bestFit="1" customWidth="1"/>
    <col min="4403" max="4403" width="11.140625" bestFit="1" customWidth="1"/>
    <col min="4404" max="4404" width="9" bestFit="1" customWidth="1"/>
    <col min="4405" max="4405" width="11.140625" bestFit="1" customWidth="1"/>
    <col min="4406" max="4406" width="7.85546875" bestFit="1" customWidth="1"/>
    <col min="4407" max="4407" width="11.140625" bestFit="1" customWidth="1"/>
    <col min="4408" max="4408" width="10.140625" bestFit="1" customWidth="1"/>
    <col min="4409" max="4409" width="11.140625" bestFit="1" customWidth="1"/>
    <col min="4410" max="4410" width="10.140625" bestFit="1" customWidth="1"/>
    <col min="4411" max="4411" width="11.140625" bestFit="1" customWidth="1"/>
    <col min="4412" max="4412" width="9" bestFit="1" customWidth="1"/>
    <col min="4413" max="4413" width="11.140625" bestFit="1" customWidth="1"/>
    <col min="4414" max="4414" width="9" bestFit="1" customWidth="1"/>
    <col min="4415" max="4415" width="11.140625" bestFit="1" customWidth="1"/>
    <col min="4416" max="4416" width="9" bestFit="1" customWidth="1"/>
    <col min="4417" max="4417" width="11.140625" bestFit="1" customWidth="1"/>
    <col min="4418" max="4418" width="9" bestFit="1" customWidth="1"/>
    <col min="4419" max="4419" width="11.140625" bestFit="1" customWidth="1"/>
    <col min="4420" max="4420" width="7.85546875" bestFit="1" customWidth="1"/>
    <col min="4421" max="4421" width="11.140625" bestFit="1" customWidth="1"/>
    <col min="4422" max="4422" width="7.85546875" bestFit="1" customWidth="1"/>
    <col min="4423" max="4423" width="11.140625" bestFit="1" customWidth="1"/>
    <col min="4424" max="4424" width="7.85546875" bestFit="1" customWidth="1"/>
    <col min="4425" max="4425" width="11.140625" bestFit="1" customWidth="1"/>
    <col min="4426" max="4426" width="9" bestFit="1" customWidth="1"/>
    <col min="4427" max="4427" width="11.140625" bestFit="1" customWidth="1"/>
    <col min="4428" max="4428" width="9" bestFit="1" customWidth="1"/>
    <col min="4429" max="4429" width="11.140625" bestFit="1" customWidth="1"/>
    <col min="4430" max="4430" width="9" bestFit="1" customWidth="1"/>
    <col min="4431" max="4431" width="11.140625" bestFit="1" customWidth="1"/>
    <col min="4432" max="4432" width="9" bestFit="1" customWidth="1"/>
    <col min="4433" max="4433" width="11.140625" bestFit="1" customWidth="1"/>
    <col min="4434" max="4435" width="11.28515625" bestFit="1" customWidth="1"/>
    <col min="4436" max="4436" width="9" bestFit="1" customWidth="1"/>
    <col min="4437" max="4437" width="11.140625" bestFit="1" customWidth="1"/>
    <col min="4438" max="4438" width="9" bestFit="1" customWidth="1"/>
    <col min="4439" max="4439" width="11.140625" bestFit="1" customWidth="1"/>
    <col min="4440" max="4440" width="7.85546875" bestFit="1" customWidth="1"/>
    <col min="4441" max="4441" width="11.140625" bestFit="1" customWidth="1"/>
    <col min="4442" max="4442" width="10.140625" bestFit="1" customWidth="1"/>
    <col min="4443" max="4443" width="11.140625" bestFit="1" customWidth="1"/>
    <col min="4444" max="4444" width="7.85546875" bestFit="1" customWidth="1"/>
    <col min="4445" max="4445" width="11.140625" bestFit="1" customWidth="1"/>
    <col min="4446" max="4446" width="9" bestFit="1" customWidth="1"/>
    <col min="4447" max="4447" width="11.140625" bestFit="1" customWidth="1"/>
    <col min="4448" max="4448" width="9" bestFit="1" customWidth="1"/>
    <col min="4449" max="4449" width="11.140625" bestFit="1" customWidth="1"/>
    <col min="4450" max="4450" width="9" bestFit="1" customWidth="1"/>
    <col min="4451" max="4451" width="11.140625" bestFit="1" customWidth="1"/>
    <col min="4452" max="4452" width="9" bestFit="1" customWidth="1"/>
    <col min="4453" max="4453" width="11.140625" bestFit="1" customWidth="1"/>
    <col min="4454" max="4454" width="9" bestFit="1" customWidth="1"/>
    <col min="4455" max="4455" width="11.140625" bestFit="1" customWidth="1"/>
    <col min="4456" max="4456" width="7.85546875" bestFit="1" customWidth="1"/>
    <col min="4457" max="4457" width="11.140625" bestFit="1" customWidth="1"/>
    <col min="4458" max="4458" width="9" bestFit="1" customWidth="1"/>
    <col min="4459" max="4459" width="11.140625" bestFit="1" customWidth="1"/>
    <col min="4460" max="4460" width="7.85546875" bestFit="1" customWidth="1"/>
    <col min="4461" max="4461" width="11.140625" bestFit="1" customWidth="1"/>
    <col min="4462" max="4462" width="7.85546875" bestFit="1" customWidth="1"/>
    <col min="4463" max="4463" width="11.140625" bestFit="1" customWidth="1"/>
    <col min="4464" max="4464" width="7.85546875" bestFit="1" customWidth="1"/>
    <col min="4465" max="4465" width="11.140625" bestFit="1" customWidth="1"/>
    <col min="4466" max="4466" width="7.85546875" bestFit="1" customWidth="1"/>
    <col min="4467" max="4467" width="11.140625" bestFit="1" customWidth="1"/>
    <col min="4468" max="4468" width="9" bestFit="1" customWidth="1"/>
    <col min="4469" max="4469" width="11.140625" bestFit="1" customWidth="1"/>
    <col min="4470" max="4470" width="9" bestFit="1" customWidth="1"/>
    <col min="4471" max="4471" width="11.140625" bestFit="1" customWidth="1"/>
    <col min="4472" max="4472" width="9" bestFit="1" customWidth="1"/>
    <col min="4473" max="4473" width="7.85546875" bestFit="1" customWidth="1"/>
    <col min="4474" max="4474" width="11.140625" bestFit="1" customWidth="1"/>
    <col min="4475" max="4475" width="7.85546875" bestFit="1" customWidth="1"/>
    <col min="4476" max="4476" width="11.140625" bestFit="1" customWidth="1"/>
    <col min="4477" max="4477" width="9" bestFit="1" customWidth="1"/>
    <col min="4478" max="4478" width="11.140625" bestFit="1" customWidth="1"/>
    <col min="4479" max="4479" width="9" bestFit="1" customWidth="1"/>
    <col min="4480" max="4480" width="11.140625" bestFit="1" customWidth="1"/>
    <col min="4481" max="4481" width="9" bestFit="1" customWidth="1"/>
    <col min="4482" max="4482" width="11.140625" bestFit="1" customWidth="1"/>
    <col min="4483" max="4483" width="9" bestFit="1" customWidth="1"/>
    <col min="4484" max="4484" width="11.140625" bestFit="1" customWidth="1"/>
    <col min="4485" max="4485" width="9" bestFit="1" customWidth="1"/>
    <col min="4486" max="4486" width="11.140625" bestFit="1" customWidth="1"/>
    <col min="4487" max="4487" width="9" bestFit="1" customWidth="1"/>
    <col min="4488" max="4488" width="11.140625" bestFit="1" customWidth="1"/>
    <col min="4489" max="4490" width="7.85546875" bestFit="1" customWidth="1"/>
    <col min="4491" max="4491" width="11.140625" bestFit="1" customWidth="1"/>
    <col min="4492" max="4492" width="9" bestFit="1" customWidth="1"/>
    <col min="4493" max="4493" width="11.140625" bestFit="1" customWidth="1"/>
    <col min="4494" max="4494" width="10.140625" bestFit="1" customWidth="1"/>
    <col min="4495" max="4495" width="11.140625" bestFit="1" customWidth="1"/>
    <col min="4496" max="4496" width="9" bestFit="1" customWidth="1"/>
    <col min="4497" max="4497" width="11.140625" bestFit="1" customWidth="1"/>
    <col min="4498" max="4498" width="7.85546875" bestFit="1" customWidth="1"/>
    <col min="4499" max="4499" width="11.140625" bestFit="1" customWidth="1"/>
    <col min="4500" max="4500" width="9" bestFit="1" customWidth="1"/>
    <col min="4501" max="4501" width="7.85546875" bestFit="1" customWidth="1"/>
    <col min="4502" max="4502" width="11.140625" bestFit="1" customWidth="1"/>
    <col min="4503" max="4503" width="7.85546875" bestFit="1" customWidth="1"/>
    <col min="4504" max="4504" width="11.140625" bestFit="1" customWidth="1"/>
    <col min="4505" max="4506" width="7.85546875" bestFit="1" customWidth="1"/>
    <col min="4507" max="4507" width="11.140625" bestFit="1" customWidth="1"/>
    <col min="4508" max="4509" width="7.85546875" bestFit="1" customWidth="1"/>
    <col min="4510" max="4510" width="11.140625" bestFit="1" customWidth="1"/>
    <col min="4511" max="4511" width="9" bestFit="1" customWidth="1"/>
    <col min="4512" max="4512" width="11.140625" bestFit="1" customWidth="1"/>
    <col min="4513" max="4513" width="9" bestFit="1" customWidth="1"/>
    <col min="4514" max="4514" width="11.140625" bestFit="1" customWidth="1"/>
    <col min="4515" max="4515" width="9" bestFit="1" customWidth="1"/>
    <col min="4516" max="4516" width="11.140625" bestFit="1" customWidth="1"/>
    <col min="4517" max="4517" width="9" bestFit="1" customWidth="1"/>
    <col min="4518" max="4518" width="11.140625" bestFit="1" customWidth="1"/>
    <col min="4519" max="4519" width="9" bestFit="1" customWidth="1"/>
    <col min="4520" max="4520" width="11.140625" bestFit="1" customWidth="1"/>
    <col min="4521" max="4521" width="9" bestFit="1" customWidth="1"/>
    <col min="4522" max="4522" width="11.140625" bestFit="1" customWidth="1"/>
    <col min="4523" max="4523" width="10.140625" bestFit="1" customWidth="1"/>
    <col min="4524" max="4524" width="11.140625" bestFit="1" customWidth="1"/>
    <col min="4525" max="4525" width="7.85546875" bestFit="1" customWidth="1"/>
    <col min="4526" max="4526" width="11.140625" bestFit="1" customWidth="1"/>
    <col min="4527" max="4527" width="9" bestFit="1" customWidth="1"/>
    <col min="4528" max="4528" width="11.140625" bestFit="1" customWidth="1"/>
    <col min="4529" max="4529" width="9" bestFit="1" customWidth="1"/>
    <col min="4530" max="4530" width="11.140625" bestFit="1" customWidth="1"/>
    <col min="4531" max="4531" width="9" bestFit="1" customWidth="1"/>
    <col min="4532" max="4532" width="11.140625" bestFit="1" customWidth="1"/>
    <col min="4533" max="4533" width="9" bestFit="1" customWidth="1"/>
    <col min="4534" max="4534" width="11.140625" bestFit="1" customWidth="1"/>
    <col min="4535" max="4535" width="9" bestFit="1" customWidth="1"/>
    <col min="4536" max="4536" width="11.140625" bestFit="1" customWidth="1"/>
    <col min="4537" max="4537" width="9" bestFit="1" customWidth="1"/>
    <col min="4538" max="4538" width="11.140625" bestFit="1" customWidth="1"/>
    <col min="4539" max="4539" width="9" bestFit="1" customWidth="1"/>
    <col min="4540" max="4540" width="11.140625" bestFit="1" customWidth="1"/>
    <col min="4541" max="4541" width="10.140625" bestFit="1" customWidth="1"/>
    <col min="4542" max="4542" width="11.140625" bestFit="1" customWidth="1"/>
    <col min="4543" max="4544" width="9" bestFit="1" customWidth="1"/>
    <col min="4545" max="4545" width="11.140625" bestFit="1" customWidth="1"/>
    <col min="4546" max="4546" width="7.85546875" bestFit="1" customWidth="1"/>
    <col min="4547" max="4547" width="11.140625" bestFit="1" customWidth="1"/>
    <col min="4548" max="4548" width="10.140625" bestFit="1" customWidth="1"/>
    <col min="4549" max="4549" width="11.140625" bestFit="1" customWidth="1"/>
    <col min="4550" max="4550" width="7.85546875" bestFit="1" customWidth="1"/>
    <col min="4551" max="4551" width="11.140625" bestFit="1" customWidth="1"/>
    <col min="4552" max="4552" width="9" bestFit="1" customWidth="1"/>
    <col min="4553" max="4553" width="11.140625" bestFit="1" customWidth="1"/>
    <col min="4554" max="4554" width="9" bestFit="1" customWidth="1"/>
    <col min="4555" max="4555" width="11.140625" bestFit="1" customWidth="1"/>
    <col min="4556" max="4556" width="10.140625" bestFit="1" customWidth="1"/>
    <col min="4557" max="4557" width="11.140625" bestFit="1" customWidth="1"/>
    <col min="4558" max="4558" width="9" bestFit="1" customWidth="1"/>
    <col min="4559" max="4559" width="11.140625" bestFit="1" customWidth="1"/>
    <col min="4560" max="4560" width="10.140625" bestFit="1" customWidth="1"/>
    <col min="4561" max="4561" width="11.140625" bestFit="1" customWidth="1"/>
    <col min="4562" max="4562" width="9" bestFit="1" customWidth="1"/>
    <col min="4563" max="4563" width="11.140625" bestFit="1" customWidth="1"/>
    <col min="4564" max="4564" width="9" bestFit="1" customWidth="1"/>
    <col min="4565" max="4565" width="11.140625" bestFit="1" customWidth="1"/>
    <col min="4566" max="4566" width="9" bestFit="1" customWidth="1"/>
    <col min="4567" max="4567" width="11.140625" bestFit="1" customWidth="1"/>
    <col min="4568" max="4568" width="7.85546875" bestFit="1" customWidth="1"/>
    <col min="4569" max="4569" width="11.140625" bestFit="1" customWidth="1"/>
    <col min="4570" max="4570" width="9" bestFit="1" customWidth="1"/>
    <col min="4571" max="4571" width="11.140625" bestFit="1" customWidth="1"/>
    <col min="4572" max="4572" width="7.5703125" bestFit="1" customWidth="1"/>
    <col min="4573" max="4573" width="11.140625" bestFit="1" customWidth="1"/>
    <col min="4574" max="4574" width="9" bestFit="1" customWidth="1"/>
    <col min="4575" max="4575" width="11.140625" bestFit="1" customWidth="1"/>
    <col min="4576" max="4576" width="9" bestFit="1" customWidth="1"/>
    <col min="4577" max="4577" width="11.140625" bestFit="1" customWidth="1"/>
    <col min="4578" max="4578" width="9" bestFit="1" customWidth="1"/>
    <col min="4579" max="4579" width="6.7109375" bestFit="1" customWidth="1"/>
    <col min="4580" max="4580" width="11.140625" bestFit="1" customWidth="1"/>
    <col min="4581" max="4581" width="7.5703125" bestFit="1" customWidth="1"/>
    <col min="4582" max="4582" width="11.140625" bestFit="1" customWidth="1"/>
    <col min="4583" max="4583" width="7.5703125" bestFit="1" customWidth="1"/>
    <col min="4584" max="4584" width="11.140625" bestFit="1" customWidth="1"/>
    <col min="4585" max="4585" width="7.5703125" bestFit="1" customWidth="1"/>
    <col min="4586" max="4586" width="11.140625" bestFit="1" customWidth="1"/>
    <col min="4587" max="4587" width="7.5703125" bestFit="1" customWidth="1"/>
    <col min="4588" max="4588" width="11.140625" bestFit="1" customWidth="1"/>
    <col min="4589" max="4589" width="7.5703125" bestFit="1" customWidth="1"/>
    <col min="4590" max="4590" width="11.140625" bestFit="1" customWidth="1"/>
    <col min="4591" max="4591" width="7.85546875" bestFit="1" customWidth="1"/>
    <col min="4592" max="4592" width="11.140625" bestFit="1" customWidth="1"/>
    <col min="4593" max="4593" width="7.5703125" bestFit="1" customWidth="1"/>
    <col min="4594" max="4594" width="11.140625" bestFit="1" customWidth="1"/>
    <col min="4595" max="4595" width="7.5703125" bestFit="1" customWidth="1"/>
    <col min="4596" max="4596" width="11.140625" bestFit="1" customWidth="1"/>
    <col min="4597" max="4597" width="7.5703125" bestFit="1" customWidth="1"/>
    <col min="4598" max="4598" width="11.140625" bestFit="1" customWidth="1"/>
    <col min="4599" max="4599" width="7.5703125" bestFit="1" customWidth="1"/>
    <col min="4600" max="4600" width="11.140625" bestFit="1" customWidth="1"/>
    <col min="4601" max="4601" width="7.85546875" bestFit="1" customWidth="1"/>
    <col min="4602" max="4602" width="11.140625" bestFit="1" customWidth="1"/>
    <col min="4603" max="4603" width="9" bestFit="1" customWidth="1"/>
    <col min="4604" max="4604" width="11.140625" bestFit="1" customWidth="1"/>
    <col min="4605" max="4605" width="9" bestFit="1" customWidth="1"/>
    <col min="4606" max="4606" width="7.85546875" bestFit="1" customWidth="1"/>
    <col min="4607" max="4607" width="11.140625" bestFit="1" customWidth="1"/>
    <col min="4608" max="4608" width="7.85546875" bestFit="1" customWidth="1"/>
    <col min="4609" max="4609" width="11.140625" bestFit="1" customWidth="1"/>
    <col min="4610" max="4610" width="7.85546875" bestFit="1" customWidth="1"/>
    <col min="4611" max="4611" width="11.140625" bestFit="1" customWidth="1"/>
    <col min="4612" max="4612" width="7.85546875" bestFit="1" customWidth="1"/>
    <col min="4613" max="4613" width="11.140625" bestFit="1" customWidth="1"/>
    <col min="4614" max="4614" width="7.85546875" bestFit="1" customWidth="1"/>
    <col min="4615" max="4615" width="11.140625" bestFit="1" customWidth="1"/>
    <col min="4616" max="4616" width="7.85546875" bestFit="1" customWidth="1"/>
    <col min="4617" max="4617" width="11.140625" bestFit="1" customWidth="1"/>
    <col min="4618" max="4618" width="7.85546875" bestFit="1" customWidth="1"/>
    <col min="4619" max="4619" width="11.140625" bestFit="1" customWidth="1"/>
    <col min="4620" max="4620" width="7.85546875" bestFit="1" customWidth="1"/>
    <col min="4621" max="4621" width="11.140625" bestFit="1" customWidth="1"/>
    <col min="4622" max="4622" width="7.85546875" bestFit="1" customWidth="1"/>
    <col min="4623" max="4623" width="11.140625" bestFit="1" customWidth="1"/>
    <col min="4624" max="4624" width="9" bestFit="1" customWidth="1"/>
    <col min="4625" max="4625" width="11.140625" bestFit="1" customWidth="1"/>
    <col min="4626" max="4626" width="7.5703125" bestFit="1" customWidth="1"/>
    <col min="4627" max="4627" width="11.140625" bestFit="1" customWidth="1"/>
    <col min="4628" max="4628" width="7.85546875" bestFit="1" customWidth="1"/>
    <col min="4629" max="4629" width="11.140625" bestFit="1" customWidth="1"/>
    <col min="4630" max="4630" width="7.85546875" bestFit="1" customWidth="1"/>
    <col min="4631" max="4631" width="11.140625" bestFit="1" customWidth="1"/>
    <col min="4632" max="4632" width="9" bestFit="1" customWidth="1"/>
    <col min="4633" max="4633" width="11.140625" bestFit="1" customWidth="1"/>
    <col min="4634" max="4634" width="7.85546875" bestFit="1" customWidth="1"/>
    <col min="4635" max="4635" width="11.140625" bestFit="1" customWidth="1"/>
    <col min="4636" max="4636" width="9" bestFit="1" customWidth="1"/>
    <col min="4637" max="4637" width="11.140625" bestFit="1" customWidth="1"/>
    <col min="4638" max="4638" width="7.85546875" bestFit="1" customWidth="1"/>
    <col min="4639" max="4639" width="11.140625" bestFit="1" customWidth="1"/>
    <col min="4640" max="4640" width="9" bestFit="1" customWidth="1"/>
    <col min="4641" max="4641" width="7.85546875" bestFit="1" customWidth="1"/>
    <col min="4642" max="4642" width="11.140625" bestFit="1" customWidth="1"/>
    <col min="4643" max="4644" width="7.85546875" bestFit="1" customWidth="1"/>
    <col min="4645" max="4645" width="11.140625" bestFit="1" customWidth="1"/>
    <col min="4646" max="4646" width="7.85546875" bestFit="1" customWidth="1"/>
    <col min="4647" max="4647" width="11.140625" bestFit="1" customWidth="1"/>
    <col min="4648" max="4648" width="9" bestFit="1" customWidth="1"/>
    <col min="4649" max="4649" width="11.140625" bestFit="1" customWidth="1"/>
    <col min="4650" max="4650" width="7.85546875" bestFit="1" customWidth="1"/>
    <col min="4651" max="4651" width="11.140625" bestFit="1" customWidth="1"/>
    <col min="4652" max="4652" width="7.85546875" bestFit="1" customWidth="1"/>
    <col min="4653" max="4653" width="11.140625" bestFit="1" customWidth="1"/>
    <col min="4654" max="4654" width="7.85546875" bestFit="1" customWidth="1"/>
    <col min="4655" max="4655" width="11.140625" bestFit="1" customWidth="1"/>
    <col min="4656" max="4656" width="7.85546875" bestFit="1" customWidth="1"/>
    <col min="4657" max="4657" width="11.140625" bestFit="1" customWidth="1"/>
    <col min="4658" max="4658" width="7.85546875" bestFit="1" customWidth="1"/>
    <col min="4659" max="4659" width="11.140625" bestFit="1" customWidth="1"/>
    <col min="4660" max="4660" width="7.85546875" bestFit="1" customWidth="1"/>
    <col min="4661" max="4661" width="11.140625" bestFit="1" customWidth="1"/>
    <col min="4662" max="4662" width="7.85546875" bestFit="1" customWidth="1"/>
    <col min="4663" max="4663" width="11.140625" bestFit="1" customWidth="1"/>
    <col min="4664" max="4664" width="7.85546875" bestFit="1" customWidth="1"/>
    <col min="4665" max="4665" width="11.140625" bestFit="1" customWidth="1"/>
    <col min="4666" max="4666" width="7.85546875" bestFit="1" customWidth="1"/>
    <col min="4667" max="4667" width="11.140625" bestFit="1" customWidth="1"/>
    <col min="4668" max="4668" width="7.85546875" bestFit="1" customWidth="1"/>
    <col min="4669" max="4669" width="11.140625" bestFit="1" customWidth="1"/>
    <col min="4670" max="4670" width="7.85546875" bestFit="1" customWidth="1"/>
    <col min="4671" max="4671" width="11.140625" bestFit="1" customWidth="1"/>
    <col min="4672" max="4672" width="9" bestFit="1" customWidth="1"/>
    <col min="4673" max="4673" width="11.140625" bestFit="1" customWidth="1"/>
    <col min="4674" max="4674" width="7.85546875" bestFit="1" customWidth="1"/>
    <col min="4675" max="4675" width="11.140625" bestFit="1" customWidth="1"/>
    <col min="4676" max="4676" width="7.85546875" bestFit="1" customWidth="1"/>
    <col min="4677" max="4677" width="11.140625" bestFit="1" customWidth="1"/>
    <col min="4678" max="4678" width="7.85546875" bestFit="1" customWidth="1"/>
    <col min="4679" max="4679" width="11.140625" bestFit="1" customWidth="1"/>
    <col min="4680" max="4680" width="7.85546875" bestFit="1" customWidth="1"/>
    <col min="4681" max="4681" width="11.140625" bestFit="1" customWidth="1"/>
    <col min="4682" max="4682" width="10.140625" bestFit="1" customWidth="1"/>
    <col min="4683" max="4683" width="11.140625" bestFit="1" customWidth="1"/>
    <col min="4684" max="4684" width="7.85546875" bestFit="1" customWidth="1"/>
    <col min="4685" max="4685" width="11.140625" bestFit="1" customWidth="1"/>
    <col min="4686" max="4686" width="7.85546875" bestFit="1" customWidth="1"/>
    <col min="4687" max="4687" width="11.140625" bestFit="1" customWidth="1"/>
    <col min="4688" max="4688" width="7.85546875" bestFit="1" customWidth="1"/>
    <col min="4689" max="4689" width="11.140625" bestFit="1" customWidth="1"/>
    <col min="4690" max="4690" width="7.85546875" bestFit="1" customWidth="1"/>
    <col min="4691" max="4691" width="11.140625" bestFit="1" customWidth="1"/>
    <col min="4692" max="4692" width="7.85546875" bestFit="1" customWidth="1"/>
    <col min="4693" max="4693" width="11.140625" bestFit="1" customWidth="1"/>
    <col min="4694" max="4694" width="9" bestFit="1" customWidth="1"/>
    <col min="4695" max="4695" width="11.140625" bestFit="1" customWidth="1"/>
    <col min="4696" max="4696" width="7.85546875" bestFit="1" customWidth="1"/>
    <col min="4697" max="4697" width="11.140625" bestFit="1" customWidth="1"/>
    <col min="4698" max="4698" width="10.140625" bestFit="1" customWidth="1"/>
    <col min="4699" max="4699" width="11.140625" bestFit="1" customWidth="1"/>
    <col min="4700" max="4700" width="7.85546875" bestFit="1" customWidth="1"/>
    <col min="4701" max="4701" width="11.140625" bestFit="1" customWidth="1"/>
    <col min="4702" max="4702" width="7.85546875" bestFit="1" customWidth="1"/>
    <col min="4703" max="4703" width="11.140625" bestFit="1" customWidth="1"/>
    <col min="4704" max="4704" width="7.85546875" bestFit="1" customWidth="1"/>
    <col min="4705" max="4705" width="11.140625" bestFit="1" customWidth="1"/>
    <col min="4706" max="4706" width="7.85546875" bestFit="1" customWidth="1"/>
    <col min="4707" max="4707" width="11.140625" bestFit="1" customWidth="1"/>
    <col min="4708" max="4708" width="9" bestFit="1" customWidth="1"/>
    <col min="4709" max="4709" width="11.140625" bestFit="1" customWidth="1"/>
    <col min="4710" max="4710" width="7.85546875" bestFit="1" customWidth="1"/>
    <col min="4711" max="4711" width="11.140625" bestFit="1" customWidth="1"/>
    <col min="4712" max="4712" width="7.85546875" bestFit="1" customWidth="1"/>
    <col min="4713" max="4713" width="11.140625" bestFit="1" customWidth="1"/>
    <col min="4714" max="4715" width="9" bestFit="1" customWidth="1"/>
    <col min="4716" max="4716" width="11.140625" bestFit="1" customWidth="1"/>
    <col min="4717" max="4717" width="7.85546875" bestFit="1" customWidth="1"/>
    <col min="4718" max="4718" width="11.140625" bestFit="1" customWidth="1"/>
    <col min="4719" max="4719" width="9" bestFit="1" customWidth="1"/>
    <col min="4720" max="4720" width="11.140625" bestFit="1" customWidth="1"/>
    <col min="4721" max="4721" width="9" bestFit="1" customWidth="1"/>
    <col min="4722" max="4722" width="11.140625" bestFit="1" customWidth="1"/>
    <col min="4723" max="4723" width="7.85546875" bestFit="1" customWidth="1"/>
    <col min="4724" max="4724" width="11.140625" bestFit="1" customWidth="1"/>
    <col min="4725" max="4725" width="7.5703125" bestFit="1" customWidth="1"/>
    <col min="4726" max="4726" width="11.140625" bestFit="1" customWidth="1"/>
    <col min="4727" max="4727" width="9" bestFit="1" customWidth="1"/>
    <col min="4728" max="4728" width="11.140625" bestFit="1" customWidth="1"/>
    <col min="4729" max="4729" width="7.85546875" bestFit="1" customWidth="1"/>
    <col min="4730" max="4730" width="11.140625" bestFit="1" customWidth="1"/>
    <col min="4731" max="4731" width="7.85546875" bestFit="1" customWidth="1"/>
    <col min="4732" max="4732" width="11.140625" bestFit="1" customWidth="1"/>
    <col min="4733" max="4733" width="7.85546875" bestFit="1" customWidth="1"/>
    <col min="4734" max="4734" width="11.140625" bestFit="1" customWidth="1"/>
    <col min="4735" max="4735" width="7.85546875" bestFit="1" customWidth="1"/>
    <col min="4736" max="4736" width="11.140625" bestFit="1" customWidth="1"/>
    <col min="4737" max="4737" width="9" bestFit="1" customWidth="1"/>
    <col min="4738" max="4738" width="11.140625" bestFit="1" customWidth="1"/>
    <col min="4739" max="4739" width="7.85546875" bestFit="1" customWidth="1"/>
    <col min="4740" max="4740" width="11.140625" bestFit="1" customWidth="1"/>
    <col min="4741" max="4741" width="9" bestFit="1" customWidth="1"/>
    <col min="4742" max="4742" width="11.140625" bestFit="1" customWidth="1"/>
    <col min="4743" max="4743" width="9" bestFit="1" customWidth="1"/>
    <col min="4744" max="4744" width="11.140625" bestFit="1" customWidth="1"/>
    <col min="4745" max="4745" width="7.5703125" bestFit="1" customWidth="1"/>
    <col min="4746" max="4746" width="11.140625" bestFit="1" customWidth="1"/>
    <col min="4747" max="4747" width="9" bestFit="1" customWidth="1"/>
    <col min="4748" max="4748" width="11.140625" bestFit="1" customWidth="1"/>
    <col min="4749" max="4749" width="9" bestFit="1" customWidth="1"/>
    <col min="4750" max="4750" width="11.140625" bestFit="1" customWidth="1"/>
    <col min="4751" max="4754" width="11.28515625" bestFit="1" customWidth="1"/>
    <col min="4755" max="4755" width="9" bestFit="1" customWidth="1"/>
    <col min="4756" max="4756" width="11.140625" bestFit="1" customWidth="1"/>
    <col min="4757" max="4757" width="9" bestFit="1" customWidth="1"/>
    <col min="4758" max="4758" width="11.140625" bestFit="1" customWidth="1"/>
    <col min="4759" max="4759" width="7.85546875" bestFit="1" customWidth="1"/>
    <col min="4760" max="4760" width="11.140625" bestFit="1" customWidth="1"/>
    <col min="4761" max="4761" width="7.85546875" bestFit="1" customWidth="1"/>
    <col min="4762" max="4762" width="11.140625" bestFit="1" customWidth="1"/>
    <col min="4763" max="4763" width="9" bestFit="1" customWidth="1"/>
    <col min="4764" max="4764" width="11.140625" bestFit="1" customWidth="1"/>
    <col min="4765" max="4765" width="9" bestFit="1" customWidth="1"/>
    <col min="4766" max="4766" width="11.140625" bestFit="1" customWidth="1"/>
    <col min="4767" max="4767" width="7.85546875" bestFit="1" customWidth="1"/>
    <col min="4768" max="4768" width="11.140625" bestFit="1" customWidth="1"/>
    <col min="4769" max="4769" width="7.85546875" bestFit="1" customWidth="1"/>
    <col min="4770" max="4770" width="11.140625" bestFit="1" customWidth="1"/>
    <col min="4771" max="4771" width="9" bestFit="1" customWidth="1"/>
    <col min="4772" max="4772" width="11.140625" bestFit="1" customWidth="1"/>
    <col min="4773" max="4773" width="9" bestFit="1" customWidth="1"/>
    <col min="4774" max="4774" width="11.140625" bestFit="1" customWidth="1"/>
    <col min="4775" max="4775" width="9" bestFit="1" customWidth="1"/>
    <col min="4776" max="4776" width="11.140625" bestFit="1" customWidth="1"/>
    <col min="4777" max="4777" width="7.85546875" bestFit="1" customWidth="1"/>
    <col min="4778" max="4778" width="11.140625" bestFit="1" customWidth="1"/>
    <col min="4779" max="4779" width="7.85546875" bestFit="1" customWidth="1"/>
    <col min="4780" max="4780" width="11.140625" bestFit="1" customWidth="1"/>
    <col min="4781" max="4781" width="9" bestFit="1" customWidth="1"/>
    <col min="4782" max="4782" width="11.140625" bestFit="1" customWidth="1"/>
    <col min="4783" max="4783" width="9" bestFit="1" customWidth="1"/>
    <col min="4784" max="4784" width="11.140625" bestFit="1" customWidth="1"/>
    <col min="4785" max="4785" width="9" bestFit="1" customWidth="1"/>
    <col min="4786" max="4786" width="11.140625" bestFit="1" customWidth="1"/>
    <col min="4787" max="4787" width="9" bestFit="1" customWidth="1"/>
    <col min="4788" max="4788" width="11.140625" bestFit="1" customWidth="1"/>
    <col min="4789" max="4789" width="9" bestFit="1" customWidth="1"/>
    <col min="4790" max="4790" width="11.140625" bestFit="1" customWidth="1"/>
    <col min="4791" max="4791" width="7.5703125" bestFit="1" customWidth="1"/>
    <col min="4792" max="4792" width="7.85546875" bestFit="1" customWidth="1"/>
    <col min="4793" max="4793" width="11.140625" bestFit="1" customWidth="1"/>
    <col min="4794" max="4794" width="7.85546875" bestFit="1" customWidth="1"/>
    <col min="4795" max="4795" width="11.140625" bestFit="1" customWidth="1"/>
    <col min="4796" max="4796" width="7.85546875" bestFit="1" customWidth="1"/>
    <col min="4797" max="4797" width="11.140625" bestFit="1" customWidth="1"/>
    <col min="4798" max="4798" width="9" bestFit="1" customWidth="1"/>
    <col min="4799" max="4799" width="11.140625" bestFit="1" customWidth="1"/>
    <col min="4800" max="4800" width="7.85546875" bestFit="1" customWidth="1"/>
    <col min="4801" max="4801" width="11.140625" bestFit="1" customWidth="1"/>
    <col min="4802" max="4802" width="7.85546875" bestFit="1" customWidth="1"/>
    <col min="4803" max="4803" width="11.140625" bestFit="1" customWidth="1"/>
    <col min="4804" max="4804" width="9" bestFit="1" customWidth="1"/>
    <col min="4805" max="4805" width="11.140625" bestFit="1" customWidth="1"/>
    <col min="4806" max="4806" width="9" bestFit="1" customWidth="1"/>
    <col min="4807" max="4807" width="11.140625" bestFit="1" customWidth="1"/>
    <col min="4808" max="4809" width="7.85546875" bestFit="1" customWidth="1"/>
    <col min="4810" max="4810" width="11.140625" bestFit="1" customWidth="1"/>
    <col min="4811" max="4812" width="7.85546875" bestFit="1" customWidth="1"/>
    <col min="4813" max="4813" width="11.140625" bestFit="1" customWidth="1"/>
    <col min="4814" max="4814" width="9" bestFit="1" customWidth="1"/>
    <col min="4815" max="4815" width="11.140625" bestFit="1" customWidth="1"/>
    <col min="4816" max="4816" width="9" bestFit="1" customWidth="1"/>
    <col min="4817" max="4817" width="7.85546875" bestFit="1" customWidth="1"/>
    <col min="4818" max="4818" width="11.140625" bestFit="1" customWidth="1"/>
    <col min="4819" max="4820" width="7.85546875" bestFit="1" customWidth="1"/>
    <col min="4821" max="4821" width="11.140625" bestFit="1" customWidth="1"/>
    <col min="4822" max="4822" width="9" bestFit="1" customWidth="1"/>
    <col min="4823" max="4823" width="11.140625" bestFit="1" customWidth="1"/>
    <col min="4824" max="4824" width="10.140625" bestFit="1" customWidth="1"/>
    <col min="4825" max="4825" width="11.140625" bestFit="1" customWidth="1"/>
    <col min="4826" max="4826" width="9" bestFit="1" customWidth="1"/>
    <col min="4827" max="4827" width="11.140625" bestFit="1" customWidth="1"/>
    <col min="4828" max="4828" width="9" bestFit="1" customWidth="1"/>
    <col min="4829" max="4829" width="7.85546875" bestFit="1" customWidth="1"/>
    <col min="4830" max="4830" width="11.140625" bestFit="1" customWidth="1"/>
    <col min="4831" max="4831" width="7.85546875" bestFit="1" customWidth="1"/>
    <col min="4832" max="4832" width="11.140625" bestFit="1" customWidth="1"/>
    <col min="4833" max="4833" width="7.85546875" bestFit="1" customWidth="1"/>
    <col min="4834" max="4834" width="11.140625" bestFit="1" customWidth="1"/>
    <col min="4835" max="4835" width="7.85546875" bestFit="1" customWidth="1"/>
    <col min="4836" max="4836" width="11.140625" bestFit="1" customWidth="1"/>
    <col min="4837" max="4837" width="7.85546875" bestFit="1" customWidth="1"/>
    <col min="4838" max="4838" width="11.140625" bestFit="1" customWidth="1"/>
    <col min="4839" max="4839" width="7.85546875" bestFit="1" customWidth="1"/>
    <col min="4840" max="4840" width="11.140625" bestFit="1" customWidth="1"/>
    <col min="4841" max="4841" width="7.85546875" bestFit="1" customWidth="1"/>
    <col min="4842" max="4842" width="11.140625" bestFit="1" customWidth="1"/>
    <col min="4843" max="4843" width="7.85546875" bestFit="1" customWidth="1"/>
    <col min="4844" max="4844" width="11.140625" bestFit="1" customWidth="1"/>
    <col min="4845" max="4845" width="7.85546875" bestFit="1" customWidth="1"/>
    <col min="4846" max="4846" width="11.140625" bestFit="1" customWidth="1"/>
    <col min="4847" max="4847" width="7.85546875" bestFit="1" customWidth="1"/>
    <col min="4848" max="4848" width="11.140625" bestFit="1" customWidth="1"/>
    <col min="4849" max="4849" width="7.85546875" bestFit="1" customWidth="1"/>
    <col min="4850" max="4850" width="11.140625" bestFit="1" customWidth="1"/>
    <col min="4851" max="4853" width="9" bestFit="1" customWidth="1"/>
    <col min="4854" max="4854" width="11.140625" bestFit="1" customWidth="1"/>
    <col min="4855" max="4855" width="10.140625" bestFit="1" customWidth="1"/>
    <col min="4856" max="4856" width="11.140625" bestFit="1" customWidth="1"/>
    <col min="4857" max="4857" width="9" bestFit="1" customWidth="1"/>
    <col min="4858" max="4858" width="7.85546875" bestFit="1" customWidth="1"/>
    <col min="4859" max="4859" width="11.140625" bestFit="1" customWidth="1"/>
    <col min="4860" max="4860" width="7.5703125" bestFit="1" customWidth="1"/>
    <col min="4861" max="4861" width="11.140625" bestFit="1" customWidth="1"/>
    <col min="4862" max="4862" width="9" bestFit="1" customWidth="1"/>
    <col min="4863" max="4863" width="11.140625" bestFit="1" customWidth="1"/>
    <col min="4864" max="4864" width="7.85546875" bestFit="1" customWidth="1"/>
    <col min="4865" max="4865" width="9" bestFit="1" customWidth="1"/>
    <col min="4866" max="4866" width="11.140625" bestFit="1" customWidth="1"/>
    <col min="4867" max="4868" width="9" bestFit="1" customWidth="1"/>
    <col min="4869" max="4869" width="12.28515625" bestFit="1" customWidth="1"/>
    <col min="4870" max="4870" width="10.140625" bestFit="1" customWidth="1"/>
    <col min="4871" max="4871" width="12.28515625" bestFit="1" customWidth="1"/>
    <col min="4872" max="4873" width="9" bestFit="1" customWidth="1"/>
    <col min="4874" max="4874" width="12.28515625" bestFit="1" customWidth="1"/>
    <col min="4875" max="4875" width="9" bestFit="1" customWidth="1"/>
    <col min="4876" max="4877" width="7.85546875" bestFit="1" customWidth="1"/>
    <col min="4878" max="4878" width="12.28515625" bestFit="1" customWidth="1"/>
    <col min="4879" max="4879" width="9" bestFit="1" customWidth="1"/>
    <col min="4880" max="4880" width="12.28515625" bestFit="1" customWidth="1"/>
    <col min="4881" max="4881" width="10.140625" bestFit="1" customWidth="1"/>
    <col min="4882" max="4882" width="12.28515625" bestFit="1" customWidth="1"/>
    <col min="4883" max="4883" width="9" bestFit="1" customWidth="1"/>
    <col min="4884" max="4884" width="7.85546875" bestFit="1" customWidth="1"/>
    <col min="4885" max="4885" width="12.28515625" bestFit="1" customWidth="1"/>
    <col min="4886" max="4886" width="9" bestFit="1" customWidth="1"/>
    <col min="4887" max="4887" width="12.28515625" bestFit="1" customWidth="1"/>
    <col min="4888" max="4888" width="8.7109375" bestFit="1" customWidth="1"/>
    <col min="4889" max="4889" width="12.28515625" bestFit="1" customWidth="1"/>
    <col min="4890" max="4890" width="9" bestFit="1" customWidth="1"/>
    <col min="4891" max="4891" width="12.28515625" bestFit="1" customWidth="1"/>
    <col min="4892" max="4892" width="9" bestFit="1" customWidth="1"/>
    <col min="4893" max="4893" width="12.28515625" bestFit="1" customWidth="1"/>
    <col min="4894" max="4894" width="8.7109375" bestFit="1" customWidth="1"/>
    <col min="4895" max="4895" width="7.85546875" bestFit="1" customWidth="1"/>
    <col min="4896" max="4896" width="12.28515625" bestFit="1" customWidth="1"/>
    <col min="4897" max="4897" width="9" bestFit="1" customWidth="1"/>
    <col min="4898" max="4898" width="12.28515625" bestFit="1" customWidth="1"/>
    <col min="4899" max="4899" width="9" bestFit="1" customWidth="1"/>
    <col min="4900" max="4900" width="7.85546875" bestFit="1" customWidth="1"/>
    <col min="4901" max="4901" width="12.28515625" bestFit="1" customWidth="1"/>
    <col min="4902" max="4902" width="9" bestFit="1" customWidth="1"/>
    <col min="4903" max="4903" width="12.28515625" bestFit="1" customWidth="1"/>
    <col min="4904" max="4904" width="9" bestFit="1" customWidth="1"/>
    <col min="4905" max="4905" width="12.28515625" bestFit="1" customWidth="1"/>
    <col min="4906" max="4908" width="9" bestFit="1" customWidth="1"/>
    <col min="4909" max="4909" width="12.28515625" bestFit="1" customWidth="1"/>
    <col min="4910" max="4911" width="9" bestFit="1" customWidth="1"/>
    <col min="4912" max="4912" width="12.28515625" bestFit="1" customWidth="1"/>
    <col min="4913" max="4913" width="9" bestFit="1" customWidth="1"/>
    <col min="4914" max="4914" width="12.28515625" bestFit="1" customWidth="1"/>
    <col min="4915" max="4915" width="8.7109375" bestFit="1" customWidth="1"/>
    <col min="4916" max="4916" width="12.28515625" bestFit="1" customWidth="1"/>
    <col min="4917" max="4918" width="9" bestFit="1" customWidth="1"/>
    <col min="4919" max="4919" width="12.28515625" bestFit="1" customWidth="1"/>
    <col min="4920" max="4920" width="9" bestFit="1" customWidth="1"/>
    <col min="4921" max="4921" width="12.28515625" bestFit="1" customWidth="1"/>
    <col min="4922" max="4922" width="9" bestFit="1" customWidth="1"/>
    <col min="4923" max="4923" width="12.28515625" bestFit="1" customWidth="1"/>
    <col min="4924" max="4924" width="9" bestFit="1" customWidth="1"/>
    <col min="4925" max="4925" width="12.28515625" bestFit="1" customWidth="1"/>
    <col min="4926" max="4926" width="9" bestFit="1" customWidth="1"/>
    <col min="4927" max="4927" width="12.28515625" bestFit="1" customWidth="1"/>
    <col min="4928" max="4928" width="9" bestFit="1" customWidth="1"/>
    <col min="4929" max="4929" width="12.28515625" bestFit="1" customWidth="1"/>
    <col min="4930" max="4930" width="9" bestFit="1" customWidth="1"/>
    <col min="4931" max="4931" width="12.28515625" bestFit="1" customWidth="1"/>
    <col min="4932" max="4932" width="8.7109375" bestFit="1" customWidth="1"/>
    <col min="4933" max="4933" width="12.28515625" bestFit="1" customWidth="1"/>
    <col min="4934" max="4934" width="9" bestFit="1" customWidth="1"/>
    <col min="4935" max="4935" width="12.28515625" bestFit="1" customWidth="1"/>
    <col min="4936" max="4936" width="9" bestFit="1" customWidth="1"/>
    <col min="4937" max="4937" width="12.28515625" bestFit="1" customWidth="1"/>
    <col min="4938" max="4938" width="8.7109375" bestFit="1" customWidth="1"/>
    <col min="4939" max="4939" width="12.28515625" bestFit="1" customWidth="1"/>
    <col min="4940" max="4940" width="8.7109375" bestFit="1" customWidth="1"/>
    <col min="4941" max="4941" width="12.28515625" bestFit="1" customWidth="1"/>
    <col min="4942" max="4942" width="8.7109375" bestFit="1" customWidth="1"/>
    <col min="4943" max="4943" width="12.28515625" bestFit="1" customWidth="1"/>
    <col min="4944" max="4944" width="9" bestFit="1" customWidth="1"/>
    <col min="4945" max="4945" width="12.28515625" bestFit="1" customWidth="1"/>
    <col min="4946" max="4946" width="9" bestFit="1" customWidth="1"/>
    <col min="4947" max="4947" width="12.28515625" bestFit="1" customWidth="1"/>
    <col min="4948" max="4948" width="8.7109375" bestFit="1" customWidth="1"/>
    <col min="4949" max="4949" width="12.28515625" bestFit="1" customWidth="1"/>
    <col min="4950" max="4950" width="8.7109375" bestFit="1" customWidth="1"/>
    <col min="4951" max="4951" width="12.28515625" bestFit="1" customWidth="1"/>
    <col min="4952" max="4952" width="8.7109375" bestFit="1" customWidth="1"/>
    <col min="4953" max="4953" width="7.85546875" bestFit="1" customWidth="1"/>
    <col min="4954" max="4954" width="12.28515625" bestFit="1" customWidth="1"/>
    <col min="4955" max="4955" width="8.7109375" bestFit="1" customWidth="1"/>
    <col min="4956" max="4956" width="12.28515625" bestFit="1" customWidth="1"/>
    <col min="4957" max="4957" width="8.7109375" bestFit="1" customWidth="1"/>
    <col min="4958" max="4958" width="12.28515625" bestFit="1" customWidth="1"/>
    <col min="4959" max="4959" width="8.7109375" bestFit="1" customWidth="1"/>
    <col min="4960" max="4960" width="12.28515625" bestFit="1" customWidth="1"/>
    <col min="4961" max="4961" width="8.7109375" bestFit="1" customWidth="1"/>
    <col min="4962" max="4962" width="12.28515625" bestFit="1" customWidth="1"/>
    <col min="4963" max="4963" width="8.7109375" bestFit="1" customWidth="1"/>
    <col min="4964" max="4964" width="7.85546875" bestFit="1" customWidth="1"/>
    <col min="4965" max="4965" width="12.28515625" bestFit="1" customWidth="1"/>
    <col min="4966" max="4966" width="8.7109375" bestFit="1" customWidth="1"/>
    <col min="4967" max="4967" width="12.28515625" bestFit="1" customWidth="1"/>
    <col min="4968" max="4968" width="9" bestFit="1" customWidth="1"/>
    <col min="4969" max="4969" width="12.28515625" bestFit="1" customWidth="1"/>
    <col min="4970" max="4970" width="9" bestFit="1" customWidth="1"/>
    <col min="4971" max="4971" width="12.28515625" bestFit="1" customWidth="1"/>
    <col min="4972" max="4972" width="8.7109375" bestFit="1" customWidth="1"/>
    <col min="4973" max="4973" width="12.28515625" bestFit="1" customWidth="1"/>
    <col min="4974" max="4974" width="8.7109375" bestFit="1" customWidth="1"/>
    <col min="4975" max="4975" width="7.85546875" bestFit="1" customWidth="1"/>
    <col min="4976" max="4976" width="12.28515625" bestFit="1" customWidth="1"/>
    <col min="4977" max="4977" width="8.7109375" bestFit="1" customWidth="1"/>
    <col min="4978" max="4978" width="7.85546875" bestFit="1" customWidth="1"/>
    <col min="4979" max="4979" width="12.28515625" bestFit="1" customWidth="1"/>
    <col min="4980" max="4980" width="8.7109375" bestFit="1" customWidth="1"/>
    <col min="4981" max="4981" width="7.85546875" bestFit="1" customWidth="1"/>
    <col min="4982" max="4982" width="12.28515625" bestFit="1" customWidth="1"/>
    <col min="4983" max="4983" width="8.7109375" bestFit="1" customWidth="1"/>
    <col min="4984" max="4984" width="12.28515625" bestFit="1" customWidth="1"/>
    <col min="4985" max="4985" width="9" bestFit="1" customWidth="1"/>
    <col min="4986" max="4986" width="12.28515625" bestFit="1" customWidth="1"/>
    <col min="4987" max="4987" width="9" bestFit="1" customWidth="1"/>
    <col min="4988" max="4988" width="12.28515625" bestFit="1" customWidth="1"/>
    <col min="4989" max="4989" width="8.7109375" bestFit="1" customWidth="1"/>
    <col min="4990" max="4990" width="12.28515625" bestFit="1" customWidth="1"/>
    <col min="4991" max="4991" width="8.7109375" bestFit="1" customWidth="1"/>
    <col min="4992" max="4992" width="12.28515625" bestFit="1" customWidth="1"/>
    <col min="4993" max="4993" width="9" bestFit="1" customWidth="1"/>
    <col min="4994" max="4995" width="7.85546875" bestFit="1" customWidth="1"/>
    <col min="4996" max="4996" width="12.28515625" bestFit="1" customWidth="1"/>
    <col min="4997" max="4997" width="8.7109375" bestFit="1" customWidth="1"/>
    <col min="4998" max="4998" width="12.28515625" bestFit="1" customWidth="1"/>
    <col min="4999" max="4999" width="8.7109375" bestFit="1" customWidth="1"/>
    <col min="5000" max="5000" width="12.28515625" bestFit="1" customWidth="1"/>
    <col min="5001" max="5001" width="8.7109375" bestFit="1" customWidth="1"/>
    <col min="5002" max="5002" width="12.28515625" bestFit="1" customWidth="1"/>
    <col min="5003" max="5003" width="8.7109375" bestFit="1" customWidth="1"/>
    <col min="5004" max="5004" width="7.85546875" bestFit="1" customWidth="1"/>
    <col min="5005" max="5005" width="12.28515625" bestFit="1" customWidth="1"/>
    <col min="5006" max="5006" width="9" bestFit="1" customWidth="1"/>
    <col min="5007" max="5007" width="12.28515625" bestFit="1" customWidth="1"/>
    <col min="5008" max="5008" width="8.7109375" bestFit="1" customWidth="1"/>
    <col min="5009" max="5009" width="12.28515625" bestFit="1" customWidth="1"/>
    <col min="5010" max="5010" width="8.7109375" bestFit="1" customWidth="1"/>
    <col min="5011" max="5011" width="12.28515625" bestFit="1" customWidth="1"/>
    <col min="5012" max="5012" width="8.7109375" bestFit="1" customWidth="1"/>
    <col min="5013" max="5013" width="12.28515625" bestFit="1" customWidth="1"/>
    <col min="5014" max="5015" width="9" bestFit="1" customWidth="1"/>
    <col min="5016" max="5016" width="12.28515625" bestFit="1" customWidth="1"/>
    <col min="5017" max="5017" width="9" bestFit="1" customWidth="1"/>
    <col min="5018" max="5018" width="12.28515625" bestFit="1" customWidth="1"/>
    <col min="5019" max="5019" width="8.7109375" bestFit="1" customWidth="1"/>
    <col min="5020" max="5020" width="12.28515625" bestFit="1" customWidth="1"/>
    <col min="5021" max="5022" width="9" bestFit="1" customWidth="1"/>
    <col min="5023" max="5023" width="12.28515625" bestFit="1" customWidth="1"/>
    <col min="5024" max="5024" width="9" bestFit="1" customWidth="1"/>
    <col min="5025" max="5025" width="12.28515625" bestFit="1" customWidth="1"/>
    <col min="5026" max="5026" width="8.7109375" bestFit="1" customWidth="1"/>
    <col min="5027" max="5027" width="12.28515625" bestFit="1" customWidth="1"/>
    <col min="5028" max="5028" width="8.7109375" bestFit="1" customWidth="1"/>
    <col min="5029" max="5029" width="12.28515625" bestFit="1" customWidth="1"/>
    <col min="5030" max="5030" width="9" bestFit="1" customWidth="1"/>
    <col min="5031" max="5031" width="12.28515625" bestFit="1" customWidth="1"/>
    <col min="5032" max="5032" width="9" bestFit="1" customWidth="1"/>
    <col min="5033" max="5033" width="12.28515625" bestFit="1" customWidth="1"/>
    <col min="5034" max="5034" width="9" bestFit="1" customWidth="1"/>
    <col min="5035" max="5035" width="12.28515625" bestFit="1" customWidth="1"/>
    <col min="5036" max="5036" width="8.7109375" bestFit="1" customWidth="1"/>
    <col min="5037" max="5037" width="12.28515625" bestFit="1" customWidth="1"/>
    <col min="5038" max="5038" width="8.7109375" bestFit="1" customWidth="1"/>
    <col min="5039" max="5039" width="12.28515625" bestFit="1" customWidth="1"/>
    <col min="5040" max="5040" width="8.7109375" bestFit="1" customWidth="1"/>
    <col min="5041" max="5041" width="12.28515625" bestFit="1" customWidth="1"/>
    <col min="5042" max="5042" width="8.7109375" bestFit="1" customWidth="1"/>
    <col min="5043" max="5043" width="12.28515625" bestFit="1" customWidth="1"/>
    <col min="5044" max="5044" width="8.7109375" bestFit="1" customWidth="1"/>
    <col min="5045" max="5045" width="12.28515625" bestFit="1" customWidth="1"/>
    <col min="5046" max="5046" width="9" bestFit="1" customWidth="1"/>
    <col min="5047" max="5047" width="12.28515625" bestFit="1" customWidth="1"/>
    <col min="5048" max="5048" width="8.7109375" bestFit="1" customWidth="1"/>
    <col min="5049" max="5049" width="12.28515625" bestFit="1" customWidth="1"/>
    <col min="5050" max="5050" width="8.7109375" bestFit="1" customWidth="1"/>
    <col min="5051" max="5051" width="12.28515625" bestFit="1" customWidth="1"/>
    <col min="5052" max="5052" width="8.7109375" bestFit="1" customWidth="1"/>
    <col min="5053" max="5053" width="7.85546875" bestFit="1" customWidth="1"/>
    <col min="5054" max="5054" width="12.28515625" bestFit="1" customWidth="1"/>
    <col min="5055" max="5055" width="9" bestFit="1" customWidth="1"/>
    <col min="5056" max="5056" width="12.28515625" bestFit="1" customWidth="1"/>
    <col min="5057" max="5057" width="9" bestFit="1" customWidth="1"/>
    <col min="5058" max="5058" width="12.28515625" bestFit="1" customWidth="1"/>
    <col min="5059" max="5059" width="8.7109375" bestFit="1" customWidth="1"/>
    <col min="5060" max="5060" width="12.28515625" bestFit="1" customWidth="1"/>
    <col min="5061" max="5061" width="9" bestFit="1" customWidth="1"/>
    <col min="5062" max="5062" width="12.28515625" bestFit="1" customWidth="1"/>
    <col min="5063" max="5063" width="9" bestFit="1" customWidth="1"/>
    <col min="5064" max="5064" width="12.28515625" bestFit="1" customWidth="1"/>
    <col min="5065" max="5065" width="9" bestFit="1" customWidth="1"/>
    <col min="5066" max="5066" width="12.28515625" bestFit="1" customWidth="1"/>
    <col min="5067" max="5067" width="8.7109375" bestFit="1" customWidth="1"/>
    <col min="5068" max="5068" width="12.28515625" bestFit="1" customWidth="1"/>
    <col min="5069" max="5069" width="9" bestFit="1" customWidth="1"/>
    <col min="5070" max="5070" width="12.28515625" bestFit="1" customWidth="1"/>
    <col min="5071" max="5071" width="8.7109375" bestFit="1" customWidth="1"/>
    <col min="5072" max="5072" width="12.28515625" bestFit="1" customWidth="1"/>
    <col min="5073" max="5073" width="9" bestFit="1" customWidth="1"/>
    <col min="5074" max="5074" width="12.28515625" bestFit="1" customWidth="1"/>
    <col min="5075" max="5075" width="9" bestFit="1" customWidth="1"/>
    <col min="5076" max="5076" width="7.85546875" bestFit="1" customWidth="1"/>
    <col min="5077" max="5077" width="12.28515625" bestFit="1" customWidth="1"/>
    <col min="5078" max="5078" width="8.7109375" bestFit="1" customWidth="1"/>
    <col min="5079" max="5079" width="12.28515625" bestFit="1" customWidth="1"/>
    <col min="5080" max="5080" width="9" bestFit="1" customWidth="1"/>
    <col min="5081" max="5081" width="7.85546875" bestFit="1" customWidth="1"/>
    <col min="5082" max="5082" width="12.28515625" bestFit="1" customWidth="1"/>
    <col min="5083" max="5083" width="8.7109375" bestFit="1" customWidth="1"/>
    <col min="5084" max="5084" width="12.28515625" bestFit="1" customWidth="1"/>
    <col min="5085" max="5085" width="8.7109375" bestFit="1" customWidth="1"/>
    <col min="5086" max="5086" width="12.28515625" bestFit="1" customWidth="1"/>
    <col min="5087" max="5087" width="11.28515625" bestFit="1" customWidth="1"/>
    <col min="5088" max="5088" width="12.28515625" bestFit="1" customWidth="1"/>
    <col min="5089" max="5089" width="9" bestFit="1" customWidth="1"/>
    <col min="5090" max="5090" width="12.28515625" bestFit="1" customWidth="1"/>
    <col min="5091" max="5092" width="9" bestFit="1" customWidth="1"/>
    <col min="5093" max="5093" width="7.85546875" bestFit="1" customWidth="1"/>
    <col min="5094" max="5094" width="12.28515625" bestFit="1" customWidth="1"/>
    <col min="5095" max="5095" width="8.7109375" bestFit="1" customWidth="1"/>
    <col min="5096" max="5096" width="12.28515625" bestFit="1" customWidth="1"/>
    <col min="5097" max="5098" width="9" bestFit="1" customWidth="1"/>
    <col min="5099" max="5099" width="7.85546875" bestFit="1" customWidth="1"/>
    <col min="5100" max="5100" width="12.28515625" bestFit="1" customWidth="1"/>
    <col min="5101" max="5101" width="9" bestFit="1" customWidth="1"/>
    <col min="5102" max="5102" width="12.28515625" bestFit="1" customWidth="1"/>
    <col min="5103" max="5103" width="9" bestFit="1" customWidth="1"/>
    <col min="5104" max="5104" width="7.85546875" bestFit="1" customWidth="1"/>
    <col min="5105" max="5105" width="12.28515625" bestFit="1" customWidth="1"/>
    <col min="5106" max="5106" width="8.7109375" bestFit="1" customWidth="1"/>
    <col min="5107" max="5107" width="12.28515625" bestFit="1" customWidth="1"/>
    <col min="5108" max="5108" width="8.7109375" bestFit="1" customWidth="1"/>
    <col min="5109" max="5109" width="12.28515625" bestFit="1" customWidth="1"/>
    <col min="5110" max="5110" width="9" bestFit="1" customWidth="1"/>
    <col min="5111" max="5111" width="12.28515625" bestFit="1" customWidth="1"/>
    <col min="5112" max="5112" width="9" bestFit="1" customWidth="1"/>
    <col min="5113" max="5113" width="12.28515625" bestFit="1" customWidth="1"/>
    <col min="5114" max="5114" width="8.7109375" bestFit="1" customWidth="1"/>
    <col min="5115" max="5115" width="7.85546875" bestFit="1" customWidth="1"/>
    <col min="5116" max="5116" width="12.28515625" bestFit="1" customWidth="1"/>
    <col min="5117" max="5117" width="9" bestFit="1" customWidth="1"/>
    <col min="5118" max="5118" width="12.28515625" bestFit="1" customWidth="1"/>
    <col min="5119" max="5119" width="8.7109375" bestFit="1" customWidth="1"/>
    <col min="5120" max="5120" width="12.28515625" bestFit="1" customWidth="1"/>
    <col min="5121" max="5121" width="9" bestFit="1" customWidth="1"/>
    <col min="5122" max="5122" width="12.28515625" bestFit="1" customWidth="1"/>
    <col min="5123" max="5123" width="9" bestFit="1" customWidth="1"/>
    <col min="5124" max="5124" width="12.28515625" bestFit="1" customWidth="1"/>
    <col min="5125" max="5125" width="9" bestFit="1" customWidth="1"/>
    <col min="5126" max="5126" width="7.85546875" bestFit="1" customWidth="1"/>
    <col min="5127" max="5127" width="12.28515625" bestFit="1" customWidth="1"/>
    <col min="5128" max="5128" width="9" bestFit="1" customWidth="1"/>
    <col min="5129" max="5129" width="12.28515625" bestFit="1" customWidth="1"/>
    <col min="5130" max="5130" width="8.7109375" bestFit="1" customWidth="1"/>
    <col min="5131" max="5131" width="12.28515625" bestFit="1" customWidth="1"/>
    <col min="5132" max="5132" width="8.7109375" bestFit="1" customWidth="1"/>
    <col min="5133" max="5133" width="12.28515625" bestFit="1" customWidth="1"/>
    <col min="5134" max="5134" width="8.7109375" bestFit="1" customWidth="1"/>
    <col min="5135" max="5135" width="12.28515625" bestFit="1" customWidth="1"/>
    <col min="5136" max="5136" width="8.7109375" bestFit="1" customWidth="1"/>
    <col min="5137" max="5137" width="12.28515625" bestFit="1" customWidth="1"/>
    <col min="5138" max="5138" width="8.7109375" bestFit="1" customWidth="1"/>
    <col min="5139" max="5139" width="12.28515625" bestFit="1" customWidth="1"/>
    <col min="5140" max="5140" width="8.7109375" bestFit="1" customWidth="1"/>
    <col min="5141" max="5141" width="12.28515625" bestFit="1" customWidth="1"/>
    <col min="5142" max="5142" width="8.7109375" bestFit="1" customWidth="1"/>
    <col min="5143" max="5143" width="12.28515625" bestFit="1" customWidth="1"/>
    <col min="5144" max="5144" width="8.7109375" bestFit="1" customWidth="1"/>
    <col min="5145" max="5145" width="12.28515625" bestFit="1" customWidth="1"/>
    <col min="5146" max="5146" width="9" bestFit="1" customWidth="1"/>
    <col min="5147" max="5147" width="12.28515625" bestFit="1" customWidth="1"/>
    <col min="5148" max="5148" width="8.7109375" bestFit="1" customWidth="1"/>
    <col min="5149" max="5149" width="12.28515625" bestFit="1" customWidth="1"/>
    <col min="5150" max="5150" width="8.7109375" bestFit="1" customWidth="1"/>
    <col min="5151" max="5151" width="12.28515625" bestFit="1" customWidth="1"/>
    <col min="5152" max="5152" width="8.7109375" bestFit="1" customWidth="1"/>
    <col min="5153" max="5153" width="12.28515625" bestFit="1" customWidth="1"/>
    <col min="5154" max="5154" width="8.7109375" bestFit="1" customWidth="1"/>
    <col min="5155" max="5155" width="12.28515625" bestFit="1" customWidth="1"/>
    <col min="5156" max="5156" width="8.7109375" bestFit="1" customWidth="1"/>
    <col min="5157" max="5157" width="12.28515625" bestFit="1" customWidth="1"/>
    <col min="5158" max="5158" width="8.7109375" bestFit="1" customWidth="1"/>
    <col min="5159" max="5159" width="12.28515625" bestFit="1" customWidth="1"/>
    <col min="5160" max="5160" width="9" bestFit="1" customWidth="1"/>
    <col min="5161" max="5161" width="7.85546875" bestFit="1" customWidth="1"/>
    <col min="5162" max="5162" width="12.28515625" bestFit="1" customWidth="1"/>
    <col min="5163" max="5163" width="9" bestFit="1" customWidth="1"/>
    <col min="5164" max="5164" width="12.28515625" bestFit="1" customWidth="1"/>
    <col min="5165" max="5165" width="9" bestFit="1" customWidth="1"/>
    <col min="5166" max="5166" width="12.28515625" bestFit="1" customWidth="1"/>
    <col min="5167" max="5167" width="10.140625" bestFit="1" customWidth="1"/>
    <col min="5168" max="5168" width="12.28515625" bestFit="1" customWidth="1"/>
    <col min="5169" max="5170" width="10.140625" bestFit="1" customWidth="1"/>
    <col min="5171" max="5171" width="12.28515625" bestFit="1" customWidth="1"/>
    <col min="5172" max="5172" width="10.140625" bestFit="1" customWidth="1"/>
    <col min="5173" max="5173" width="9" bestFit="1" customWidth="1"/>
    <col min="5174" max="5174" width="12.28515625" bestFit="1" customWidth="1"/>
    <col min="5175" max="5175" width="9" bestFit="1" customWidth="1"/>
    <col min="5176" max="5176" width="12.28515625" bestFit="1" customWidth="1"/>
    <col min="5177" max="5178" width="9" bestFit="1" customWidth="1"/>
    <col min="5179" max="5179" width="12.28515625" bestFit="1" customWidth="1"/>
    <col min="5180" max="5181" width="9" bestFit="1" customWidth="1"/>
    <col min="5182" max="5182" width="12.28515625" bestFit="1" customWidth="1"/>
    <col min="5183" max="5183" width="9" bestFit="1" customWidth="1"/>
    <col min="5184" max="5184" width="12.28515625" bestFit="1" customWidth="1"/>
    <col min="5185" max="5185" width="9" bestFit="1" customWidth="1"/>
    <col min="5186" max="5186" width="12.28515625" bestFit="1" customWidth="1"/>
    <col min="5187" max="5187" width="9" bestFit="1" customWidth="1"/>
    <col min="5188" max="5188" width="12.28515625" bestFit="1" customWidth="1"/>
    <col min="5189" max="5189" width="10.140625" bestFit="1" customWidth="1"/>
    <col min="5190" max="5190" width="9" bestFit="1" customWidth="1"/>
    <col min="5191" max="5191" width="12.28515625" bestFit="1" customWidth="1"/>
    <col min="5192" max="5192" width="10.140625" bestFit="1" customWidth="1"/>
    <col min="5193" max="5193" width="12.28515625" bestFit="1" customWidth="1"/>
    <col min="5194" max="5194" width="8.7109375" bestFit="1" customWidth="1"/>
    <col min="5195" max="5195" width="12.28515625" bestFit="1" customWidth="1"/>
    <col min="5196" max="5196" width="8.7109375" bestFit="1" customWidth="1"/>
    <col min="5197" max="5197" width="12.28515625" bestFit="1" customWidth="1"/>
    <col min="5198" max="5198" width="8.7109375" bestFit="1" customWidth="1"/>
    <col min="5199" max="5199" width="12.28515625" bestFit="1" customWidth="1"/>
    <col min="5200" max="5200" width="8.7109375" bestFit="1" customWidth="1"/>
    <col min="5201" max="5201" width="7.85546875" bestFit="1" customWidth="1"/>
    <col min="5202" max="5202" width="12.28515625" bestFit="1" customWidth="1"/>
    <col min="5203" max="5203" width="8.7109375" bestFit="1" customWidth="1"/>
    <col min="5204" max="5204" width="7.85546875" bestFit="1" customWidth="1"/>
    <col min="5205" max="5205" width="12.28515625" bestFit="1" customWidth="1"/>
    <col min="5206" max="5206" width="8.7109375" bestFit="1" customWidth="1"/>
    <col min="5207" max="5207" width="12.28515625" bestFit="1" customWidth="1"/>
    <col min="5208" max="5208" width="8.7109375" bestFit="1" customWidth="1"/>
    <col min="5209" max="5209" width="12.28515625" bestFit="1" customWidth="1"/>
    <col min="5210" max="5210" width="10.140625" bestFit="1" customWidth="1"/>
    <col min="5211" max="5211" width="12.28515625" bestFit="1" customWidth="1"/>
    <col min="5212" max="5212" width="8.7109375" bestFit="1" customWidth="1"/>
    <col min="5213" max="5213" width="7.85546875" bestFit="1" customWidth="1"/>
    <col min="5214" max="5214" width="12.28515625" bestFit="1" customWidth="1"/>
    <col min="5215" max="5215" width="8.7109375" bestFit="1" customWidth="1"/>
    <col min="5216" max="5216" width="12.28515625" bestFit="1" customWidth="1"/>
    <col min="5217" max="5217" width="8.7109375" bestFit="1" customWidth="1"/>
    <col min="5218" max="5218" width="7.85546875" bestFit="1" customWidth="1"/>
    <col min="5219" max="5219" width="12.28515625" bestFit="1" customWidth="1"/>
    <col min="5220" max="5220" width="9" bestFit="1" customWidth="1"/>
    <col min="5221" max="5221" width="7.85546875" bestFit="1" customWidth="1"/>
    <col min="5222" max="5222" width="12.28515625" bestFit="1" customWidth="1"/>
    <col min="5223" max="5223" width="8.7109375" bestFit="1" customWidth="1"/>
    <col min="5224" max="5224" width="12.28515625" bestFit="1" customWidth="1"/>
    <col min="5225" max="5225" width="9" bestFit="1" customWidth="1"/>
    <col min="5226" max="5226" width="7.85546875" bestFit="1" customWidth="1"/>
    <col min="5227" max="5227" width="12.28515625" bestFit="1" customWidth="1"/>
    <col min="5228" max="5228" width="8.7109375" bestFit="1" customWidth="1"/>
    <col min="5229" max="5229" width="7.85546875" bestFit="1" customWidth="1"/>
    <col min="5230" max="5230" width="12.28515625" bestFit="1" customWidth="1"/>
    <col min="5231" max="5231" width="8.7109375" bestFit="1" customWidth="1"/>
    <col min="5232" max="5232" width="12.28515625" bestFit="1" customWidth="1"/>
    <col min="5233" max="5233" width="10.140625" bestFit="1" customWidth="1"/>
    <col min="5234" max="5234" width="12.28515625" bestFit="1" customWidth="1"/>
    <col min="5235" max="5235" width="8.7109375" bestFit="1" customWidth="1"/>
    <col min="5236" max="5236" width="9" bestFit="1" customWidth="1"/>
    <col min="5237" max="5237" width="12.28515625" bestFit="1" customWidth="1"/>
    <col min="5238" max="5238" width="9" bestFit="1" customWidth="1"/>
    <col min="5239" max="5239" width="12.28515625" bestFit="1" customWidth="1"/>
    <col min="5240" max="5240" width="11.28515625" bestFit="1" customWidth="1"/>
    <col min="5241" max="5241" width="12.28515625" bestFit="1" customWidth="1"/>
    <col min="5242" max="5242" width="8.7109375" bestFit="1" customWidth="1"/>
    <col min="5243" max="5243" width="12.28515625" bestFit="1" customWidth="1"/>
    <col min="5244" max="5244" width="9" bestFit="1" customWidth="1"/>
    <col min="5245" max="5245" width="12.28515625" bestFit="1" customWidth="1"/>
    <col min="5246" max="5246" width="9" bestFit="1" customWidth="1"/>
    <col min="5247" max="5247" width="12.28515625" bestFit="1" customWidth="1"/>
    <col min="5248" max="5248" width="8.7109375" bestFit="1" customWidth="1"/>
    <col min="5249" max="5249" width="12.28515625" bestFit="1" customWidth="1"/>
    <col min="5250" max="5250" width="9" bestFit="1" customWidth="1"/>
    <col min="5251" max="5251" width="12.28515625" bestFit="1" customWidth="1"/>
    <col min="5252" max="5252" width="9" bestFit="1" customWidth="1"/>
    <col min="5253" max="5253" width="12.28515625" bestFit="1" customWidth="1"/>
    <col min="5254" max="5254" width="10.140625" bestFit="1" customWidth="1"/>
    <col min="5255" max="5255" width="12.28515625" bestFit="1" customWidth="1"/>
    <col min="5256" max="5256" width="8.7109375" bestFit="1" customWidth="1"/>
    <col min="5257" max="5257" width="7.85546875" bestFit="1" customWidth="1"/>
    <col min="5258" max="5258" width="12.28515625" bestFit="1" customWidth="1"/>
    <col min="5259" max="5259" width="9" bestFit="1" customWidth="1"/>
    <col min="5260" max="5260" width="12.28515625" bestFit="1" customWidth="1"/>
    <col min="5261" max="5261" width="8.7109375" bestFit="1" customWidth="1"/>
    <col min="5262" max="5262" width="12.28515625" bestFit="1" customWidth="1"/>
    <col min="5263" max="5263" width="9" bestFit="1" customWidth="1"/>
    <col min="5264" max="5264" width="12.28515625" bestFit="1" customWidth="1"/>
    <col min="5265" max="5265" width="8.7109375" bestFit="1" customWidth="1"/>
    <col min="5266" max="5266" width="12.28515625" bestFit="1" customWidth="1"/>
    <col min="5267" max="5267" width="8.7109375" bestFit="1" customWidth="1"/>
    <col min="5268" max="5268" width="12.28515625" bestFit="1" customWidth="1"/>
    <col min="5269" max="5269" width="9" bestFit="1" customWidth="1"/>
    <col min="5270" max="5270" width="12.28515625" bestFit="1" customWidth="1"/>
    <col min="5271" max="5271" width="10.140625" bestFit="1" customWidth="1"/>
    <col min="5272" max="5272" width="7.85546875" bestFit="1" customWidth="1"/>
    <col min="5273" max="5273" width="12.28515625" bestFit="1" customWidth="1"/>
    <col min="5274" max="5274" width="10.140625" bestFit="1" customWidth="1"/>
    <col min="5275" max="5275" width="12.28515625" bestFit="1" customWidth="1"/>
    <col min="5276" max="5276" width="9" bestFit="1" customWidth="1"/>
    <col min="5277" max="5277" width="12.28515625" bestFit="1" customWidth="1"/>
    <col min="5278" max="5278" width="9" bestFit="1" customWidth="1"/>
    <col min="5279" max="5279" width="12.28515625" bestFit="1" customWidth="1"/>
    <col min="5280" max="5280" width="10.140625" bestFit="1" customWidth="1"/>
    <col min="5281" max="5281" width="12.28515625" bestFit="1" customWidth="1"/>
    <col min="5282" max="5282" width="9" bestFit="1" customWidth="1"/>
    <col min="5283" max="5283" width="12.28515625" bestFit="1" customWidth="1"/>
    <col min="5284" max="5284" width="10.140625" bestFit="1" customWidth="1"/>
    <col min="5285" max="5285" width="12.28515625" bestFit="1" customWidth="1"/>
    <col min="5286" max="5286" width="10.140625" bestFit="1" customWidth="1"/>
    <col min="5287" max="5287" width="12.28515625" bestFit="1" customWidth="1"/>
    <col min="5288" max="5288" width="9" bestFit="1" customWidth="1"/>
    <col min="5289" max="5289" width="12.28515625" bestFit="1" customWidth="1"/>
    <col min="5290" max="5290" width="9" bestFit="1" customWidth="1"/>
    <col min="5291" max="5291" width="10.140625" bestFit="1" customWidth="1"/>
    <col min="5292" max="5292" width="12.28515625" bestFit="1" customWidth="1"/>
    <col min="5293" max="5293" width="10.140625" bestFit="1" customWidth="1"/>
    <col min="5294" max="5294" width="12.28515625" bestFit="1" customWidth="1"/>
    <col min="5295" max="5295" width="10.140625" bestFit="1" customWidth="1"/>
    <col min="5296" max="5296" width="12.28515625" bestFit="1" customWidth="1"/>
    <col min="5297" max="5297" width="10.140625" bestFit="1" customWidth="1"/>
    <col min="5298" max="5298" width="12.28515625" bestFit="1" customWidth="1"/>
    <col min="5299" max="5299" width="10.140625" bestFit="1" customWidth="1"/>
    <col min="5300" max="5300" width="12.28515625" bestFit="1" customWidth="1"/>
    <col min="5301" max="5301" width="10.140625" bestFit="1" customWidth="1"/>
    <col min="5302" max="5302" width="12.28515625" bestFit="1" customWidth="1"/>
    <col min="5303" max="5303" width="10.140625" bestFit="1" customWidth="1"/>
    <col min="5304" max="5304" width="12.28515625" bestFit="1" customWidth="1"/>
    <col min="5305" max="5306" width="9" bestFit="1" customWidth="1"/>
    <col min="5307" max="5307" width="12.28515625" bestFit="1" customWidth="1"/>
    <col min="5308" max="5308" width="11.28515625" bestFit="1" customWidth="1"/>
    <col min="5309" max="5309" width="12.28515625" bestFit="1" customWidth="1"/>
    <col min="5310" max="5310" width="10.140625" bestFit="1" customWidth="1"/>
    <col min="5311" max="5311" width="12.28515625" bestFit="1" customWidth="1"/>
    <col min="5312" max="5312" width="9" bestFit="1" customWidth="1"/>
    <col min="5313" max="5313" width="12.28515625" bestFit="1" customWidth="1"/>
    <col min="5314" max="5314" width="9" bestFit="1" customWidth="1"/>
    <col min="5315" max="5315" width="12.28515625" bestFit="1" customWidth="1"/>
    <col min="5316" max="5316" width="9" bestFit="1" customWidth="1"/>
    <col min="5317" max="5317" width="12.28515625" bestFit="1" customWidth="1"/>
    <col min="5318" max="5318" width="8.7109375" bestFit="1" customWidth="1"/>
    <col min="5319" max="5319" width="12.28515625" bestFit="1" customWidth="1"/>
    <col min="5320" max="5320" width="8.7109375" bestFit="1" customWidth="1"/>
    <col min="5321" max="5321" width="12.28515625" bestFit="1" customWidth="1"/>
    <col min="5322" max="5322" width="9" bestFit="1" customWidth="1"/>
    <col min="5323" max="5323" width="12.28515625" bestFit="1" customWidth="1"/>
    <col min="5324" max="5324" width="9" bestFit="1" customWidth="1"/>
    <col min="5325" max="5325" width="12.28515625" bestFit="1" customWidth="1"/>
    <col min="5326" max="5326" width="9" bestFit="1" customWidth="1"/>
    <col min="5327" max="5327" width="12.28515625" bestFit="1" customWidth="1"/>
    <col min="5328" max="5328" width="8.7109375" bestFit="1" customWidth="1"/>
    <col min="5329" max="5329" width="12.28515625" bestFit="1" customWidth="1"/>
    <col min="5330" max="5330" width="8.7109375" bestFit="1" customWidth="1"/>
    <col min="5331" max="5331" width="12.28515625" bestFit="1" customWidth="1"/>
    <col min="5332" max="5332" width="8.7109375" bestFit="1" customWidth="1"/>
    <col min="5333" max="5333" width="12.28515625" bestFit="1" customWidth="1"/>
    <col min="5334" max="5334" width="9" bestFit="1" customWidth="1"/>
    <col min="5335" max="5335" width="12.28515625" bestFit="1" customWidth="1"/>
    <col min="5336" max="5336" width="8.7109375" bestFit="1" customWidth="1"/>
    <col min="5337" max="5337" width="12.28515625" bestFit="1" customWidth="1"/>
    <col min="5338" max="5338" width="8.7109375" bestFit="1" customWidth="1"/>
    <col min="5339" max="5339" width="12.28515625" bestFit="1" customWidth="1"/>
    <col min="5340" max="5340" width="10.140625" bestFit="1" customWidth="1"/>
    <col min="5341" max="5341" width="12.28515625" bestFit="1" customWidth="1"/>
    <col min="5342" max="5342" width="9" bestFit="1" customWidth="1"/>
    <col min="5343" max="5343" width="12.28515625" bestFit="1" customWidth="1"/>
    <col min="5344" max="5344" width="8.7109375" bestFit="1" customWidth="1"/>
    <col min="5345" max="5345" width="12.28515625" bestFit="1" customWidth="1"/>
    <col min="5346" max="5346" width="8.7109375" bestFit="1" customWidth="1"/>
    <col min="5347" max="5347" width="12.28515625" bestFit="1" customWidth="1"/>
    <col min="5348" max="5348" width="8.7109375" bestFit="1" customWidth="1"/>
    <col min="5349" max="5349" width="12.28515625" bestFit="1" customWidth="1"/>
    <col min="5350" max="5350" width="8.7109375" bestFit="1" customWidth="1"/>
    <col min="5351" max="5351" width="12.28515625" bestFit="1" customWidth="1"/>
    <col min="5352" max="5352" width="8.7109375" bestFit="1" customWidth="1"/>
    <col min="5353" max="5353" width="12.28515625" bestFit="1" customWidth="1"/>
    <col min="5354" max="5354" width="8.7109375" bestFit="1" customWidth="1"/>
    <col min="5355" max="5355" width="12.28515625" bestFit="1" customWidth="1"/>
    <col min="5356" max="5356" width="8.7109375" bestFit="1" customWidth="1"/>
    <col min="5357" max="5357" width="12.28515625" bestFit="1" customWidth="1"/>
    <col min="5358" max="5358" width="8.7109375" bestFit="1" customWidth="1"/>
    <col min="5359" max="5359" width="12.28515625" bestFit="1" customWidth="1"/>
    <col min="5360" max="5360" width="8.7109375" bestFit="1" customWidth="1"/>
    <col min="5361" max="5361" width="12.28515625" bestFit="1" customWidth="1"/>
    <col min="5362" max="5362" width="9" bestFit="1" customWidth="1"/>
    <col min="5363" max="5363" width="12.28515625" bestFit="1" customWidth="1"/>
    <col min="5364" max="5364" width="8.7109375" bestFit="1" customWidth="1"/>
    <col min="5365" max="5365" width="12.28515625" bestFit="1" customWidth="1"/>
    <col min="5366" max="5366" width="9" bestFit="1" customWidth="1"/>
    <col min="5367" max="5367" width="12.28515625" bestFit="1" customWidth="1"/>
    <col min="5368" max="5368" width="8.7109375" bestFit="1" customWidth="1"/>
    <col min="5369" max="5369" width="12.28515625" bestFit="1" customWidth="1"/>
    <col min="5370" max="5370" width="8.7109375" bestFit="1" customWidth="1"/>
    <col min="5371" max="5371" width="12.28515625" bestFit="1" customWidth="1"/>
    <col min="5372" max="5372" width="8.7109375" bestFit="1" customWidth="1"/>
    <col min="5373" max="5373" width="12.28515625" bestFit="1" customWidth="1"/>
    <col min="5374" max="5374" width="8.7109375" bestFit="1" customWidth="1"/>
    <col min="5375" max="5375" width="12.28515625" bestFit="1" customWidth="1"/>
    <col min="5376" max="5376" width="8.7109375" bestFit="1" customWidth="1"/>
    <col min="5377" max="5377" width="12.28515625" bestFit="1" customWidth="1"/>
    <col min="5378" max="5378" width="9" bestFit="1" customWidth="1"/>
    <col min="5379" max="5379" width="12.28515625" bestFit="1" customWidth="1"/>
    <col min="5380" max="5380" width="9" bestFit="1" customWidth="1"/>
    <col min="5381" max="5381" width="12.28515625" bestFit="1" customWidth="1"/>
    <col min="5382" max="5382" width="9" bestFit="1" customWidth="1"/>
    <col min="5383" max="5383" width="12.28515625" bestFit="1" customWidth="1"/>
    <col min="5384" max="5384" width="8.7109375" bestFit="1" customWidth="1"/>
    <col min="5385" max="5385" width="12.28515625" bestFit="1" customWidth="1"/>
    <col min="5386" max="5386" width="8.7109375" bestFit="1" customWidth="1"/>
    <col min="5387" max="5387" width="12.28515625" bestFit="1" customWidth="1"/>
    <col min="5388" max="5388" width="8.7109375" bestFit="1" customWidth="1"/>
    <col min="5389" max="5389" width="12.28515625" bestFit="1" customWidth="1"/>
    <col min="5390" max="5390" width="8.7109375" bestFit="1" customWidth="1"/>
    <col min="5391" max="5391" width="12.28515625" bestFit="1" customWidth="1"/>
    <col min="5392" max="5392" width="9" bestFit="1" customWidth="1"/>
    <col min="5393" max="5393" width="12.28515625" bestFit="1" customWidth="1"/>
    <col min="5394" max="5394" width="8.7109375" bestFit="1" customWidth="1"/>
    <col min="5395" max="5395" width="12.28515625" bestFit="1" customWidth="1"/>
    <col min="5396" max="5396" width="8.7109375" bestFit="1" customWidth="1"/>
    <col min="5397" max="5397" width="12.28515625" bestFit="1" customWidth="1"/>
    <col min="5398" max="5398" width="8.7109375" bestFit="1" customWidth="1"/>
    <col min="5399" max="5399" width="12.28515625" bestFit="1" customWidth="1"/>
    <col min="5400" max="5400" width="9" bestFit="1" customWidth="1"/>
    <col min="5401" max="5401" width="12.28515625" bestFit="1" customWidth="1"/>
    <col min="5402" max="5402" width="9" bestFit="1" customWidth="1"/>
    <col min="5403" max="5403" width="7.85546875" bestFit="1" customWidth="1"/>
    <col min="5404" max="5404" width="12.28515625" bestFit="1" customWidth="1"/>
    <col min="5405" max="5405" width="8.7109375" bestFit="1" customWidth="1"/>
    <col min="5406" max="5406" width="12.28515625" bestFit="1" customWidth="1"/>
    <col min="5407" max="5407" width="8.7109375" bestFit="1" customWidth="1"/>
    <col min="5408" max="5408" width="12.28515625" bestFit="1" customWidth="1"/>
    <col min="5409" max="5409" width="9" bestFit="1" customWidth="1"/>
    <col min="5410" max="5410" width="12.28515625" bestFit="1" customWidth="1"/>
    <col min="5411" max="5411" width="9" bestFit="1" customWidth="1"/>
    <col min="5412" max="5412" width="12.28515625" bestFit="1" customWidth="1"/>
    <col min="5413" max="5413" width="9" bestFit="1" customWidth="1"/>
    <col min="5414" max="5414" width="12.28515625" bestFit="1" customWidth="1"/>
    <col min="5415" max="5415" width="9" bestFit="1" customWidth="1"/>
    <col min="5416" max="5416" width="12.28515625" bestFit="1" customWidth="1"/>
    <col min="5417" max="5417" width="8.7109375" bestFit="1" customWidth="1"/>
    <col min="5418" max="5418" width="12.28515625" bestFit="1" customWidth="1"/>
    <col min="5419" max="5420" width="9" bestFit="1" customWidth="1"/>
    <col min="5421" max="5421" width="12.28515625" bestFit="1" customWidth="1"/>
    <col min="5422" max="5422" width="8.7109375" bestFit="1" customWidth="1"/>
    <col min="5423" max="5423" width="12.28515625" bestFit="1" customWidth="1"/>
    <col min="5424" max="5424" width="9" bestFit="1" customWidth="1"/>
    <col min="5425" max="5425" width="12.28515625" bestFit="1" customWidth="1"/>
    <col min="5426" max="5426" width="8.7109375" bestFit="1" customWidth="1"/>
    <col min="5427" max="5427" width="12.28515625" bestFit="1" customWidth="1"/>
    <col min="5428" max="5428" width="8.7109375" bestFit="1" customWidth="1"/>
    <col min="5429" max="5429" width="12.28515625" bestFit="1" customWidth="1"/>
    <col min="5430" max="5430" width="9" bestFit="1" customWidth="1"/>
    <col min="5431" max="5431" width="12.28515625" bestFit="1" customWidth="1"/>
    <col min="5432" max="5432" width="9" bestFit="1" customWidth="1"/>
    <col min="5433" max="5433" width="12.28515625" bestFit="1" customWidth="1"/>
    <col min="5434" max="5434" width="9" bestFit="1" customWidth="1"/>
    <col min="5435" max="5435" width="12.28515625" bestFit="1" customWidth="1"/>
    <col min="5436" max="5436" width="9" bestFit="1" customWidth="1"/>
    <col min="5437" max="5437" width="12.28515625" bestFit="1" customWidth="1"/>
    <col min="5438" max="5438" width="10.140625" bestFit="1" customWidth="1"/>
    <col min="5439" max="5439" width="12.28515625" bestFit="1" customWidth="1"/>
    <col min="5440" max="5440" width="9" bestFit="1" customWidth="1"/>
    <col min="5441" max="5441" width="12.28515625" bestFit="1" customWidth="1"/>
    <col min="5442" max="5442" width="9" bestFit="1" customWidth="1"/>
    <col min="5443" max="5443" width="12.28515625" bestFit="1" customWidth="1"/>
    <col min="5444" max="5444" width="9" bestFit="1" customWidth="1"/>
    <col min="5445" max="5445" width="12.28515625" bestFit="1" customWidth="1"/>
    <col min="5446" max="5446" width="8.7109375" bestFit="1" customWidth="1"/>
    <col min="5447" max="5447" width="12.28515625" bestFit="1" customWidth="1"/>
    <col min="5448" max="5448" width="8.7109375" bestFit="1" customWidth="1"/>
    <col min="5449" max="5449" width="12.28515625" bestFit="1" customWidth="1"/>
    <col min="5450" max="5450" width="9" bestFit="1" customWidth="1"/>
    <col min="5451" max="5451" width="12.28515625" bestFit="1" customWidth="1"/>
    <col min="5452" max="5452" width="11.28515625" bestFit="1" customWidth="1"/>
    <col min="5453" max="5453" width="7.85546875" bestFit="1" customWidth="1"/>
    <col min="5454" max="5454" width="12.28515625" bestFit="1" customWidth="1"/>
    <col min="5455" max="5456" width="9" bestFit="1" customWidth="1"/>
    <col min="5457" max="5457" width="12.28515625" bestFit="1" customWidth="1"/>
    <col min="5458" max="5458" width="8.7109375" bestFit="1" customWidth="1"/>
    <col min="5459" max="5459" width="12.28515625" bestFit="1" customWidth="1"/>
    <col min="5460" max="5460" width="9" bestFit="1" customWidth="1"/>
    <col min="5461" max="5461" width="12.28515625" bestFit="1" customWidth="1"/>
    <col min="5462" max="5462" width="9" bestFit="1" customWidth="1"/>
    <col min="5463" max="5463" width="12.28515625" bestFit="1" customWidth="1"/>
    <col min="5464" max="5464" width="8.7109375" bestFit="1" customWidth="1"/>
    <col min="5465" max="5465" width="12.28515625" bestFit="1" customWidth="1"/>
    <col min="5466" max="5466" width="8.7109375" bestFit="1" customWidth="1"/>
    <col min="5467" max="5467" width="12.28515625" bestFit="1" customWidth="1"/>
    <col min="5468" max="5468" width="9" bestFit="1" customWidth="1"/>
    <col min="5469" max="5469" width="12.28515625" bestFit="1" customWidth="1"/>
    <col min="5470" max="5470" width="8.7109375" bestFit="1" customWidth="1"/>
    <col min="5471" max="5471" width="12.28515625" bestFit="1" customWidth="1"/>
    <col min="5472" max="5472" width="9" bestFit="1" customWidth="1"/>
    <col min="5473" max="5473" width="12.28515625" bestFit="1" customWidth="1"/>
    <col min="5474" max="5474" width="9" bestFit="1" customWidth="1"/>
    <col min="5475" max="5475" width="12.28515625" bestFit="1" customWidth="1"/>
    <col min="5476" max="5476" width="8.7109375" bestFit="1" customWidth="1"/>
    <col min="5477" max="5477" width="12.28515625" bestFit="1" customWidth="1"/>
    <col min="5478" max="5478" width="9" bestFit="1" customWidth="1"/>
    <col min="5479" max="5479" width="12.28515625" bestFit="1" customWidth="1"/>
    <col min="5480" max="5480" width="9" bestFit="1" customWidth="1"/>
    <col min="5481" max="5481" width="12.28515625" bestFit="1" customWidth="1"/>
    <col min="5482" max="5482" width="8.7109375" bestFit="1" customWidth="1"/>
    <col min="5483" max="5483" width="12.28515625" bestFit="1" customWidth="1"/>
    <col min="5484" max="5484" width="8.7109375" bestFit="1" customWidth="1"/>
    <col min="5485" max="5485" width="12.28515625" bestFit="1" customWidth="1"/>
    <col min="5486" max="5486" width="9" bestFit="1" customWidth="1"/>
    <col min="5487" max="5487" width="12.28515625" bestFit="1" customWidth="1"/>
    <col min="5488" max="5489" width="9" bestFit="1" customWidth="1"/>
    <col min="5490" max="5490" width="7.85546875" bestFit="1" customWidth="1"/>
    <col min="5491" max="5491" width="12.28515625" bestFit="1" customWidth="1"/>
    <col min="5492" max="5492" width="9" bestFit="1" customWidth="1"/>
    <col min="5493" max="5493" width="12.28515625" bestFit="1" customWidth="1"/>
    <col min="5494" max="5494" width="8.7109375" bestFit="1" customWidth="1"/>
    <col min="5495" max="5495" width="12.28515625" bestFit="1" customWidth="1"/>
    <col min="5496" max="5496" width="8.7109375" bestFit="1" customWidth="1"/>
    <col min="5497" max="5497" width="12.28515625" bestFit="1" customWidth="1"/>
    <col min="5498" max="5498" width="8.7109375" bestFit="1" customWidth="1"/>
    <col min="5499" max="5499" width="12.28515625" bestFit="1" customWidth="1"/>
    <col min="5500" max="5500" width="8.7109375" bestFit="1" customWidth="1"/>
    <col min="5501" max="5501" width="12.28515625" bestFit="1" customWidth="1"/>
    <col min="5502" max="5502" width="8.7109375" bestFit="1" customWidth="1"/>
    <col min="5503" max="5503" width="12.28515625" bestFit="1" customWidth="1"/>
    <col min="5504" max="5504" width="8.7109375" bestFit="1" customWidth="1"/>
    <col min="5505" max="5505" width="12.28515625" bestFit="1" customWidth="1"/>
    <col min="5506" max="5506" width="8.7109375" bestFit="1" customWidth="1"/>
    <col min="5507" max="5507" width="12.28515625" bestFit="1" customWidth="1"/>
    <col min="5508" max="5508" width="8.7109375" bestFit="1" customWidth="1"/>
    <col min="5509" max="5509" width="12.28515625" bestFit="1" customWidth="1"/>
    <col min="5510" max="5510" width="11.28515625" bestFit="1" customWidth="1"/>
    <col min="5511" max="5511" width="6.7109375" bestFit="1" customWidth="1"/>
    <col min="5512" max="5512" width="12.28515625" bestFit="1" customWidth="1"/>
    <col min="5513" max="5513" width="10.140625" bestFit="1" customWidth="1"/>
    <col min="5514" max="5514" width="9" bestFit="1" customWidth="1"/>
    <col min="5515" max="5515" width="12.28515625" bestFit="1" customWidth="1"/>
    <col min="5516" max="5517" width="12.42578125" bestFit="1" customWidth="1"/>
    <col min="5518" max="5518" width="9" bestFit="1" customWidth="1"/>
    <col min="5519" max="5519" width="12.28515625" bestFit="1" customWidth="1"/>
    <col min="5520" max="5520" width="10.140625" bestFit="1" customWidth="1"/>
    <col min="5521" max="5521" width="12.28515625" bestFit="1" customWidth="1"/>
    <col min="5522" max="5522" width="9" bestFit="1" customWidth="1"/>
    <col min="5523" max="5523" width="12.28515625" bestFit="1" customWidth="1"/>
    <col min="5524" max="5524" width="8.7109375" bestFit="1" customWidth="1"/>
    <col min="5525" max="5525" width="7.85546875" bestFit="1" customWidth="1"/>
    <col min="5526" max="5526" width="12.28515625" bestFit="1" customWidth="1"/>
    <col min="5527" max="5527" width="9" bestFit="1" customWidth="1"/>
    <col min="5528" max="5528" width="7.85546875" bestFit="1" customWidth="1"/>
    <col min="5529" max="5529" width="12.28515625" bestFit="1" customWidth="1"/>
    <col min="5530" max="5530" width="8.7109375" bestFit="1" customWidth="1"/>
    <col min="5531" max="5531" width="7.85546875" bestFit="1" customWidth="1"/>
    <col min="5532" max="5532" width="12.28515625" bestFit="1" customWidth="1"/>
    <col min="5533" max="5533" width="9" bestFit="1" customWidth="1"/>
    <col min="5534" max="5534" width="12.28515625" bestFit="1" customWidth="1"/>
    <col min="5535" max="5535" width="8.7109375" bestFit="1" customWidth="1"/>
    <col min="5536" max="5536" width="7.85546875" bestFit="1" customWidth="1"/>
    <col min="5537" max="5537" width="12.28515625" bestFit="1" customWidth="1"/>
    <col min="5538" max="5538" width="9" bestFit="1" customWidth="1"/>
    <col min="5539" max="5539" width="12.28515625" bestFit="1" customWidth="1"/>
    <col min="5540" max="5540" width="9" bestFit="1" customWidth="1"/>
    <col min="5541" max="5541" width="12.28515625" bestFit="1" customWidth="1"/>
    <col min="5542" max="5542" width="9" bestFit="1" customWidth="1"/>
    <col min="5543" max="5543" width="12.28515625" bestFit="1" customWidth="1"/>
    <col min="5544" max="5544" width="8.7109375" bestFit="1" customWidth="1"/>
    <col min="5545" max="5545" width="12.28515625" bestFit="1" customWidth="1"/>
    <col min="5546" max="5546" width="10.140625" bestFit="1" customWidth="1"/>
    <col min="5547" max="5547" width="12.28515625" bestFit="1" customWidth="1"/>
    <col min="5548" max="5548" width="8.7109375" bestFit="1" customWidth="1"/>
    <col min="5549" max="5549" width="12.28515625" bestFit="1" customWidth="1"/>
    <col min="5550" max="5550" width="9" bestFit="1" customWidth="1"/>
    <col min="5551" max="5551" width="12.28515625" bestFit="1" customWidth="1"/>
    <col min="5552" max="5552" width="9" bestFit="1" customWidth="1"/>
    <col min="5553" max="5553" width="12.28515625" bestFit="1" customWidth="1"/>
    <col min="5554" max="5554" width="9" bestFit="1" customWidth="1"/>
    <col min="5555" max="5555" width="12.28515625" bestFit="1" customWidth="1"/>
    <col min="5556" max="5556" width="9" bestFit="1" customWidth="1"/>
    <col min="5557" max="5557" width="7.85546875" bestFit="1" customWidth="1"/>
    <col min="5558" max="5558" width="12.28515625" bestFit="1" customWidth="1"/>
    <col min="5559" max="5559" width="9" bestFit="1" customWidth="1"/>
    <col min="5560" max="5560" width="12.28515625" bestFit="1" customWidth="1"/>
    <col min="5561" max="5561" width="9" bestFit="1" customWidth="1"/>
    <col min="5562" max="5562" width="12.28515625" bestFit="1" customWidth="1"/>
    <col min="5563" max="5563" width="8.7109375" bestFit="1" customWidth="1"/>
    <col min="5564" max="5564" width="12.28515625" bestFit="1" customWidth="1"/>
    <col min="5565" max="5565" width="9" bestFit="1" customWidth="1"/>
    <col min="5566" max="5566" width="12.28515625" bestFit="1" customWidth="1"/>
    <col min="5567" max="5567" width="10.140625" bestFit="1" customWidth="1"/>
    <col min="5568" max="5568" width="12.28515625" bestFit="1" customWidth="1"/>
    <col min="5569" max="5569" width="10.140625" bestFit="1" customWidth="1"/>
    <col min="5570" max="5570" width="12.28515625" bestFit="1" customWidth="1"/>
    <col min="5571" max="5571" width="10.140625" bestFit="1" customWidth="1"/>
    <col min="5572" max="5572" width="12.28515625" bestFit="1" customWidth="1"/>
    <col min="5573" max="5573" width="10.140625" bestFit="1" customWidth="1"/>
    <col min="5574" max="5574" width="12.28515625" bestFit="1" customWidth="1"/>
    <col min="5575" max="5575" width="8.7109375" bestFit="1" customWidth="1"/>
    <col min="5576" max="5576" width="7.85546875" bestFit="1" customWidth="1"/>
    <col min="5577" max="5577" width="12.28515625" bestFit="1" customWidth="1"/>
    <col min="5578" max="5578" width="8.7109375" bestFit="1" customWidth="1"/>
    <col min="5579" max="5579" width="7.85546875" bestFit="1" customWidth="1"/>
    <col min="5580" max="5580" width="12.28515625" bestFit="1" customWidth="1"/>
    <col min="5581" max="5581" width="8.7109375" bestFit="1" customWidth="1"/>
    <col min="5582" max="5582" width="12.28515625" bestFit="1" customWidth="1"/>
    <col min="5583" max="5583" width="8.7109375" bestFit="1" customWidth="1"/>
    <col min="5584" max="5584" width="12.28515625" bestFit="1" customWidth="1"/>
    <col min="5585" max="5585" width="8.7109375" bestFit="1" customWidth="1"/>
    <col min="5586" max="5586" width="7.85546875" bestFit="1" customWidth="1"/>
    <col min="5587" max="5587" width="12.28515625" bestFit="1" customWidth="1"/>
    <col min="5588" max="5588" width="8.7109375" bestFit="1" customWidth="1"/>
    <col min="5589" max="5589" width="9" bestFit="1" customWidth="1"/>
    <col min="5590" max="5590" width="12.28515625" bestFit="1" customWidth="1"/>
    <col min="5591" max="5591" width="9" bestFit="1" customWidth="1"/>
    <col min="5592" max="5592" width="12.28515625" bestFit="1" customWidth="1"/>
    <col min="5593" max="5593" width="9" bestFit="1" customWidth="1"/>
    <col min="5594" max="5594" width="12.28515625" bestFit="1" customWidth="1"/>
    <col min="5595" max="5595" width="10.140625" bestFit="1" customWidth="1"/>
    <col min="5596" max="5596" width="12.28515625" bestFit="1" customWidth="1"/>
    <col min="5597" max="5597" width="10.140625" bestFit="1" customWidth="1"/>
    <col min="5598" max="5598" width="12.28515625" bestFit="1" customWidth="1"/>
    <col min="5599" max="5599" width="9" bestFit="1" customWidth="1"/>
    <col min="5600" max="5600" width="12.28515625" bestFit="1" customWidth="1"/>
    <col min="5601" max="5601" width="9" bestFit="1" customWidth="1"/>
    <col min="5602" max="5602" width="12.28515625" bestFit="1" customWidth="1"/>
    <col min="5603" max="5603" width="9" bestFit="1" customWidth="1"/>
    <col min="5604" max="5604" width="12.28515625" bestFit="1" customWidth="1"/>
    <col min="5605" max="5605" width="9" bestFit="1" customWidth="1"/>
    <col min="5606" max="5606" width="12.28515625" bestFit="1" customWidth="1"/>
    <col min="5607" max="5607" width="10.140625" bestFit="1" customWidth="1"/>
    <col min="5608" max="5608" width="12.28515625" bestFit="1" customWidth="1"/>
    <col min="5609" max="5609" width="9" bestFit="1" customWidth="1"/>
    <col min="5610" max="5610" width="12.28515625" bestFit="1" customWidth="1"/>
    <col min="5611" max="5611" width="9" bestFit="1" customWidth="1"/>
    <col min="5612" max="5612" width="12.28515625" bestFit="1" customWidth="1"/>
    <col min="5613" max="5613" width="8.7109375" bestFit="1" customWidth="1"/>
    <col min="5614" max="5614" width="7.85546875" bestFit="1" customWidth="1"/>
    <col min="5615" max="5615" width="12.28515625" bestFit="1" customWidth="1"/>
    <col min="5616" max="5616" width="8.7109375" bestFit="1" customWidth="1"/>
    <col min="5617" max="5617" width="7.85546875" bestFit="1" customWidth="1"/>
    <col min="5618" max="5618" width="12.28515625" bestFit="1" customWidth="1"/>
    <col min="5619" max="5619" width="8.7109375" bestFit="1" customWidth="1"/>
    <col min="5620" max="5620" width="12.28515625" bestFit="1" customWidth="1"/>
    <col min="5621" max="5621" width="9" bestFit="1" customWidth="1"/>
    <col min="5622" max="5622" width="12.28515625" bestFit="1" customWidth="1"/>
    <col min="5623" max="5623" width="9" bestFit="1" customWidth="1"/>
    <col min="5624" max="5624" width="12.28515625" bestFit="1" customWidth="1"/>
    <col min="5625" max="5625" width="8.7109375" bestFit="1" customWidth="1"/>
    <col min="5626" max="5626" width="12.28515625" bestFit="1" customWidth="1"/>
    <col min="5627" max="5627" width="8.7109375" bestFit="1" customWidth="1"/>
    <col min="5628" max="5628" width="12.28515625" bestFit="1" customWidth="1"/>
    <col min="5629" max="5629" width="9" bestFit="1" customWidth="1"/>
    <col min="5630" max="5630" width="12.28515625" bestFit="1" customWidth="1"/>
    <col min="5631" max="5631" width="9" bestFit="1" customWidth="1"/>
    <col min="5632" max="5632" width="12.28515625" bestFit="1" customWidth="1"/>
    <col min="5633" max="5633" width="8.7109375" bestFit="1" customWidth="1"/>
    <col min="5634" max="5634" width="7.85546875" bestFit="1" customWidth="1"/>
    <col min="5635" max="5635" width="12.28515625" bestFit="1" customWidth="1"/>
    <col min="5636" max="5636" width="8.7109375" bestFit="1" customWidth="1"/>
    <col min="5637" max="5637" width="7.85546875" bestFit="1" customWidth="1"/>
    <col min="5638" max="5638" width="12.28515625" bestFit="1" customWidth="1"/>
    <col min="5639" max="5639" width="9" bestFit="1" customWidth="1"/>
    <col min="5640" max="5640" width="12.28515625" bestFit="1" customWidth="1"/>
    <col min="5641" max="5641" width="9" bestFit="1" customWidth="1"/>
    <col min="5642" max="5642" width="12.28515625" bestFit="1" customWidth="1"/>
    <col min="5643" max="5643" width="8.7109375" bestFit="1" customWidth="1"/>
    <col min="5644" max="5644" width="12.28515625" bestFit="1" customWidth="1"/>
    <col min="5645" max="5645" width="9" bestFit="1" customWidth="1"/>
    <col min="5646" max="5646" width="12.28515625" bestFit="1" customWidth="1"/>
    <col min="5647" max="5647" width="8.7109375" bestFit="1" customWidth="1"/>
    <col min="5648" max="5648" width="7.85546875" bestFit="1" customWidth="1"/>
    <col min="5649" max="5649" width="12.28515625" bestFit="1" customWidth="1"/>
    <col min="5650" max="5650" width="9" bestFit="1" customWidth="1"/>
    <col min="5651" max="5651" width="12.28515625" bestFit="1" customWidth="1"/>
    <col min="5652" max="5652" width="8.7109375" bestFit="1" customWidth="1"/>
    <col min="5653" max="5653" width="7.85546875" bestFit="1" customWidth="1"/>
    <col min="5654" max="5654" width="12.28515625" bestFit="1" customWidth="1"/>
    <col min="5655" max="5655" width="9" bestFit="1" customWidth="1"/>
    <col min="5656" max="5656" width="7.85546875" bestFit="1" customWidth="1"/>
    <col min="5657" max="5657" width="12.28515625" bestFit="1" customWidth="1"/>
    <col min="5658" max="5658" width="8.7109375" bestFit="1" customWidth="1"/>
    <col min="5659" max="5659" width="7.85546875" bestFit="1" customWidth="1"/>
    <col min="5660" max="5660" width="12.28515625" bestFit="1" customWidth="1"/>
    <col min="5661" max="5661" width="8.7109375" bestFit="1" customWidth="1"/>
    <col min="5662" max="5662" width="7.85546875" bestFit="1" customWidth="1"/>
    <col min="5663" max="5663" width="12.28515625" bestFit="1" customWidth="1"/>
    <col min="5664" max="5664" width="8.7109375" bestFit="1" customWidth="1"/>
    <col min="5665" max="5665" width="7.85546875" bestFit="1" customWidth="1"/>
    <col min="5666" max="5666" width="12.28515625" bestFit="1" customWidth="1"/>
    <col min="5667" max="5667" width="8.7109375" bestFit="1" customWidth="1"/>
    <col min="5668" max="5668" width="7.85546875" bestFit="1" customWidth="1"/>
    <col min="5669" max="5669" width="12.28515625" bestFit="1" customWidth="1"/>
    <col min="5670" max="5670" width="8.7109375" bestFit="1" customWidth="1"/>
    <col min="5671" max="5671" width="7.85546875" bestFit="1" customWidth="1"/>
    <col min="5672" max="5672" width="12.28515625" bestFit="1" customWidth="1"/>
    <col min="5673" max="5673" width="9" bestFit="1" customWidth="1"/>
    <col min="5674" max="5674" width="12.28515625" bestFit="1" customWidth="1"/>
    <col min="5675" max="5675" width="9" bestFit="1" customWidth="1"/>
    <col min="5676" max="5676" width="12.28515625" bestFit="1" customWidth="1"/>
    <col min="5677" max="5678" width="12.42578125" bestFit="1" customWidth="1"/>
    <col min="5679" max="5679" width="9" bestFit="1" customWidth="1"/>
    <col min="5680" max="5680" width="12.28515625" bestFit="1" customWidth="1"/>
    <col min="5681" max="5681" width="9" bestFit="1" customWidth="1"/>
    <col min="5682" max="5682" width="12.28515625" bestFit="1" customWidth="1"/>
    <col min="5683" max="5683" width="9" bestFit="1" customWidth="1"/>
    <col min="5684" max="5684" width="12.28515625" bestFit="1" customWidth="1"/>
    <col min="5685" max="5685" width="10.140625" bestFit="1" customWidth="1"/>
    <col min="5686" max="5686" width="12.28515625" bestFit="1" customWidth="1"/>
    <col min="5687" max="5687" width="9" bestFit="1" customWidth="1"/>
    <col min="5688" max="5688" width="12.28515625" bestFit="1" customWidth="1"/>
    <col min="5689" max="5689" width="9" bestFit="1" customWidth="1"/>
    <col min="5690" max="5690" width="12.28515625" bestFit="1" customWidth="1"/>
    <col min="5691" max="5691" width="8.7109375" bestFit="1" customWidth="1"/>
    <col min="5692" max="5692" width="12.28515625" bestFit="1" customWidth="1"/>
    <col min="5693" max="5693" width="9" bestFit="1" customWidth="1"/>
    <col min="5694" max="5694" width="12.28515625" bestFit="1" customWidth="1"/>
    <col min="5695" max="5695" width="9" bestFit="1" customWidth="1"/>
    <col min="5696" max="5696" width="7.85546875" bestFit="1" customWidth="1"/>
    <col min="5697" max="5697" width="12.28515625" bestFit="1" customWidth="1"/>
    <col min="5698" max="5698" width="8.7109375" bestFit="1" customWidth="1"/>
    <col min="5699" max="5699" width="12.28515625" bestFit="1" customWidth="1"/>
    <col min="5700" max="5700" width="8.7109375" bestFit="1" customWidth="1"/>
    <col min="5701" max="5701" width="12.28515625" bestFit="1" customWidth="1"/>
    <col min="5702" max="5702" width="8.7109375" bestFit="1" customWidth="1"/>
    <col min="5703" max="5703" width="7.85546875" bestFit="1" customWidth="1"/>
    <col min="5704" max="5704" width="12.28515625" bestFit="1" customWidth="1"/>
    <col min="5705" max="5705" width="9" bestFit="1" customWidth="1"/>
    <col min="5706" max="5706" width="12.28515625" bestFit="1" customWidth="1"/>
    <col min="5707" max="5707" width="9" bestFit="1" customWidth="1"/>
    <col min="5708" max="5708" width="12.28515625" bestFit="1" customWidth="1"/>
    <col min="5709" max="5709" width="9" bestFit="1" customWidth="1"/>
    <col min="5710" max="5710" width="12.28515625" bestFit="1" customWidth="1"/>
    <col min="5711" max="5711" width="9" bestFit="1" customWidth="1"/>
    <col min="5712" max="5712" width="12.28515625" bestFit="1" customWidth="1"/>
    <col min="5713" max="5713" width="8.7109375" bestFit="1" customWidth="1"/>
    <col min="5714" max="5714" width="12.28515625" bestFit="1" customWidth="1"/>
    <col min="5715" max="5715" width="9" bestFit="1" customWidth="1"/>
    <col min="5716" max="5716" width="12.28515625" bestFit="1" customWidth="1"/>
    <col min="5717" max="5717" width="8.7109375" bestFit="1" customWidth="1"/>
    <col min="5718" max="5718" width="12.28515625" bestFit="1" customWidth="1"/>
    <col min="5719" max="5719" width="9" bestFit="1" customWidth="1"/>
    <col min="5720" max="5720" width="12.28515625" bestFit="1" customWidth="1"/>
    <col min="5721" max="5721" width="8.7109375" bestFit="1" customWidth="1"/>
    <col min="5722" max="5722" width="12.28515625" bestFit="1" customWidth="1"/>
    <col min="5723" max="5723" width="8.7109375" bestFit="1" customWidth="1"/>
    <col min="5724" max="5724" width="12.28515625" bestFit="1" customWidth="1"/>
    <col min="5725" max="5725" width="8.7109375" bestFit="1" customWidth="1"/>
    <col min="5726" max="5726" width="12.28515625" bestFit="1" customWidth="1"/>
    <col min="5727" max="5727" width="9" bestFit="1" customWidth="1"/>
    <col min="5728" max="5728" width="12.28515625" bestFit="1" customWidth="1"/>
    <col min="5729" max="5729" width="9" bestFit="1" customWidth="1"/>
    <col min="5730" max="5730" width="12.28515625" bestFit="1" customWidth="1"/>
    <col min="5731" max="5731" width="8.7109375" bestFit="1" customWidth="1"/>
    <col min="5732" max="5732" width="12.28515625" bestFit="1" customWidth="1"/>
    <col min="5733" max="5733" width="8.7109375" bestFit="1" customWidth="1"/>
    <col min="5734" max="5734" width="12.28515625" bestFit="1" customWidth="1"/>
    <col min="5735" max="5735" width="9" bestFit="1" customWidth="1"/>
    <col min="5736" max="5736" width="12.28515625" bestFit="1" customWidth="1"/>
    <col min="5737" max="5737" width="8.7109375" bestFit="1" customWidth="1"/>
    <col min="5738" max="5738" width="12.28515625" bestFit="1" customWidth="1"/>
    <col min="5739" max="5739" width="9" bestFit="1" customWidth="1"/>
    <col min="5740" max="5740" width="12.28515625" bestFit="1" customWidth="1"/>
    <col min="5741" max="5741" width="9" bestFit="1" customWidth="1"/>
    <col min="5742" max="5742" width="12.28515625" bestFit="1" customWidth="1"/>
    <col min="5743" max="5744" width="9" bestFit="1" customWidth="1"/>
    <col min="5745" max="5745" width="12.28515625" bestFit="1" customWidth="1"/>
    <col min="5746" max="5746" width="9" bestFit="1" customWidth="1"/>
    <col min="5747" max="5747" width="12.28515625" bestFit="1" customWidth="1"/>
    <col min="5748" max="5748" width="13.7109375" bestFit="1" customWidth="1"/>
  </cols>
  <sheetData>
    <row r="4" spans="1:6" x14ac:dyDescent="0.25">
      <c r="B4" s="12" t="s">
        <v>94</v>
      </c>
      <c r="C4" s="12" t="s">
        <v>48</v>
      </c>
      <c r="D4" s="12" t="s">
        <v>47</v>
      </c>
      <c r="E4" s="12" t="s">
        <v>46</v>
      </c>
      <c r="F4" t="s">
        <v>91</v>
      </c>
    </row>
    <row r="5" spans="1:6" x14ac:dyDescent="0.25">
      <c r="A5" t="str">
        <f>B5&amp;C5</f>
        <v>22462025</v>
      </c>
      <c r="B5">
        <v>2246</v>
      </c>
      <c r="C5">
        <v>2025</v>
      </c>
      <c r="D5" t="s">
        <v>12</v>
      </c>
      <c r="E5" t="s">
        <v>133</v>
      </c>
      <c r="F5" s="29">
        <v>240641.84</v>
      </c>
    </row>
    <row r="6" spans="1:6" x14ac:dyDescent="0.25">
      <c r="A6" t="str">
        <f t="shared" ref="A6:A69" si="0">B6&amp;C6</f>
        <v>22552025</v>
      </c>
      <c r="B6">
        <v>2255</v>
      </c>
      <c r="C6">
        <v>2025</v>
      </c>
      <c r="D6" t="s">
        <v>12</v>
      </c>
      <c r="E6" t="s">
        <v>134</v>
      </c>
      <c r="F6" s="29">
        <v>5657109.6975999996</v>
      </c>
    </row>
    <row r="7" spans="1:6" x14ac:dyDescent="0.25">
      <c r="A7" t="str">
        <f t="shared" si="0"/>
        <v>22592025</v>
      </c>
      <c r="B7">
        <v>2259</v>
      </c>
      <c r="C7">
        <v>2025</v>
      </c>
      <c r="D7" t="s">
        <v>12</v>
      </c>
      <c r="E7" t="s">
        <v>129</v>
      </c>
      <c r="F7" s="29">
        <v>780528.34499999997</v>
      </c>
    </row>
    <row r="8" spans="1:6" x14ac:dyDescent="0.25">
      <c r="A8" t="str">
        <f t="shared" si="0"/>
        <v>22602025</v>
      </c>
      <c r="B8">
        <v>2260</v>
      </c>
      <c r="C8">
        <v>2025</v>
      </c>
      <c r="D8" t="s">
        <v>12</v>
      </c>
      <c r="E8" t="s">
        <v>130</v>
      </c>
      <c r="F8" s="29">
        <v>528611.27040000004</v>
      </c>
    </row>
    <row r="9" spans="1:6" x14ac:dyDescent="0.25">
      <c r="A9" t="str">
        <f t="shared" si="0"/>
        <v>26332025</v>
      </c>
      <c r="B9">
        <v>2633</v>
      </c>
      <c r="C9">
        <v>2025</v>
      </c>
      <c r="D9" t="s">
        <v>12</v>
      </c>
      <c r="E9" t="s">
        <v>152</v>
      </c>
      <c r="F9" s="29">
        <v>275318.37</v>
      </c>
    </row>
    <row r="10" spans="1:6" x14ac:dyDescent="0.25">
      <c r="A10" t="str">
        <f t="shared" si="0"/>
        <v>47162025</v>
      </c>
      <c r="B10">
        <v>4716</v>
      </c>
      <c r="C10">
        <v>2025</v>
      </c>
      <c r="D10" t="s">
        <v>12</v>
      </c>
      <c r="E10" t="s">
        <v>189</v>
      </c>
      <c r="F10" s="29">
        <v>2253230.8708000001</v>
      </c>
    </row>
    <row r="11" spans="1:6" x14ac:dyDescent="0.25">
      <c r="A11" t="str">
        <f t="shared" si="0"/>
        <v>48972025</v>
      </c>
      <c r="B11">
        <v>4897</v>
      </c>
      <c r="C11">
        <v>2025</v>
      </c>
      <c r="D11" t="s">
        <v>12</v>
      </c>
      <c r="E11" t="s">
        <v>13</v>
      </c>
      <c r="F11" s="29">
        <v>543282.66</v>
      </c>
    </row>
    <row r="12" spans="1:6" x14ac:dyDescent="0.25">
      <c r="A12" t="str">
        <f t="shared" si="0"/>
        <v>49482025</v>
      </c>
      <c r="B12">
        <v>4948</v>
      </c>
      <c r="C12">
        <v>2025</v>
      </c>
      <c r="D12" t="s">
        <v>12</v>
      </c>
      <c r="E12" t="s">
        <v>14</v>
      </c>
      <c r="F12" s="29">
        <v>730505.28</v>
      </c>
    </row>
    <row r="13" spans="1:6" x14ac:dyDescent="0.25">
      <c r="A13" t="str">
        <f t="shared" si="0"/>
        <v>49662025</v>
      </c>
      <c r="B13">
        <v>4966</v>
      </c>
      <c r="C13">
        <v>2025</v>
      </c>
      <c r="D13" t="s">
        <v>12</v>
      </c>
      <c r="E13" t="s">
        <v>177</v>
      </c>
      <c r="F13" s="29">
        <v>3044699.4312000005</v>
      </c>
    </row>
    <row r="14" spans="1:6" x14ac:dyDescent="0.25">
      <c r="A14" t="str">
        <f t="shared" si="0"/>
        <v>49682025</v>
      </c>
      <c r="B14">
        <v>4968</v>
      </c>
      <c r="C14">
        <v>2025</v>
      </c>
      <c r="D14" t="s">
        <v>12</v>
      </c>
      <c r="E14" t="s">
        <v>15</v>
      </c>
      <c r="F14" s="29">
        <v>4969192.7119999994</v>
      </c>
    </row>
    <row r="15" spans="1:6" x14ac:dyDescent="0.25">
      <c r="A15" t="str">
        <f t="shared" si="0"/>
        <v>49702025</v>
      </c>
      <c r="B15">
        <v>4970</v>
      </c>
      <c r="C15">
        <v>2025</v>
      </c>
      <c r="D15" t="s">
        <v>12</v>
      </c>
      <c r="E15" t="s">
        <v>140</v>
      </c>
      <c r="F15" s="29">
        <v>6903814.1952</v>
      </c>
    </row>
    <row r="16" spans="1:6" x14ac:dyDescent="0.25">
      <c r="A16" t="str">
        <f t="shared" si="0"/>
        <v>49702024</v>
      </c>
      <c r="B16">
        <v>4970</v>
      </c>
      <c r="C16">
        <v>2024</v>
      </c>
      <c r="D16" t="s">
        <v>12</v>
      </c>
      <c r="E16" t="s">
        <v>140</v>
      </c>
      <c r="F16" s="29">
        <v>780902.40000000002</v>
      </c>
    </row>
    <row r="17" spans="1:6" x14ac:dyDescent="0.25">
      <c r="A17" t="str">
        <f t="shared" si="0"/>
        <v>49792025</v>
      </c>
      <c r="B17">
        <v>4979</v>
      </c>
      <c r="C17">
        <v>2025</v>
      </c>
      <c r="D17" t="s">
        <v>12</v>
      </c>
      <c r="E17" t="s">
        <v>179</v>
      </c>
      <c r="F17" s="29">
        <v>6438159.9780000001</v>
      </c>
    </row>
    <row r="18" spans="1:6" x14ac:dyDescent="0.25">
      <c r="A18" t="str">
        <f t="shared" si="0"/>
        <v>49952025</v>
      </c>
      <c r="B18">
        <v>4995</v>
      </c>
      <c r="C18">
        <v>2025</v>
      </c>
      <c r="D18" t="s">
        <v>12</v>
      </c>
      <c r="E18" t="s">
        <v>16</v>
      </c>
      <c r="F18" s="29">
        <v>438303.16800000001</v>
      </c>
    </row>
    <row r="19" spans="1:6" x14ac:dyDescent="0.25">
      <c r="A19" t="str">
        <f t="shared" si="0"/>
        <v>50072025</v>
      </c>
      <c r="B19">
        <v>5007</v>
      </c>
      <c r="C19">
        <v>2025</v>
      </c>
      <c r="D19" t="s">
        <v>12</v>
      </c>
      <c r="E19" t="s">
        <v>17</v>
      </c>
      <c r="F19" s="29">
        <v>164363.68799999999</v>
      </c>
    </row>
    <row r="20" spans="1:6" x14ac:dyDescent="0.25">
      <c r="A20" t="str">
        <f t="shared" si="0"/>
        <v>50092025</v>
      </c>
      <c r="B20">
        <v>5009</v>
      </c>
      <c r="C20">
        <v>2025</v>
      </c>
      <c r="D20" t="s">
        <v>12</v>
      </c>
      <c r="E20" t="s">
        <v>18</v>
      </c>
      <c r="F20" s="29">
        <v>9659257.2320000008</v>
      </c>
    </row>
    <row r="21" spans="1:6" x14ac:dyDescent="0.25">
      <c r="A21" t="str">
        <f t="shared" si="0"/>
        <v>50172025</v>
      </c>
      <c r="B21">
        <v>5017</v>
      </c>
      <c r="C21">
        <v>2025</v>
      </c>
      <c r="D21" t="s">
        <v>12</v>
      </c>
      <c r="E21" t="s">
        <v>19</v>
      </c>
      <c r="F21" s="29">
        <v>474828.43200000003</v>
      </c>
    </row>
    <row r="22" spans="1:6" x14ac:dyDescent="0.25">
      <c r="A22" t="str">
        <f t="shared" si="0"/>
        <v>50222025</v>
      </c>
      <c r="B22">
        <v>5022</v>
      </c>
      <c r="C22">
        <v>2025</v>
      </c>
      <c r="D22" t="s">
        <v>12</v>
      </c>
      <c r="E22" t="s">
        <v>20</v>
      </c>
      <c r="F22" s="29">
        <v>913502.36819999991</v>
      </c>
    </row>
    <row r="23" spans="1:6" x14ac:dyDescent="0.25">
      <c r="A23" t="str">
        <f t="shared" si="0"/>
        <v>50232025</v>
      </c>
      <c r="B23">
        <v>5023</v>
      </c>
      <c r="C23">
        <v>2025</v>
      </c>
      <c r="D23" t="s">
        <v>12</v>
      </c>
      <c r="E23" t="s">
        <v>21</v>
      </c>
      <c r="F23" s="29">
        <v>8421259.148</v>
      </c>
    </row>
    <row r="24" spans="1:6" x14ac:dyDescent="0.25">
      <c r="A24" t="str">
        <f t="shared" si="0"/>
        <v>50232024</v>
      </c>
      <c r="B24">
        <v>5023</v>
      </c>
      <c r="C24">
        <v>2024</v>
      </c>
      <c r="D24" t="s">
        <v>12</v>
      </c>
      <c r="E24" t="s">
        <v>21</v>
      </c>
      <c r="F24" s="29">
        <v>676572</v>
      </c>
    </row>
    <row r="25" spans="1:6" x14ac:dyDescent="0.25">
      <c r="A25" t="str">
        <f t="shared" si="0"/>
        <v>50252025</v>
      </c>
      <c r="B25">
        <v>5025</v>
      </c>
      <c r="C25">
        <v>2025</v>
      </c>
      <c r="D25" t="s">
        <v>12</v>
      </c>
      <c r="E25" t="s">
        <v>22</v>
      </c>
      <c r="F25" s="29">
        <v>3420464.32</v>
      </c>
    </row>
    <row r="26" spans="1:6" x14ac:dyDescent="0.25">
      <c r="A26" t="str">
        <f t="shared" si="0"/>
        <v>50282025</v>
      </c>
      <c r="B26">
        <v>5028</v>
      </c>
      <c r="C26">
        <v>2025</v>
      </c>
      <c r="D26" t="s">
        <v>12</v>
      </c>
      <c r="E26" t="s">
        <v>23</v>
      </c>
      <c r="F26" s="29">
        <v>3881895.8653199999</v>
      </c>
    </row>
    <row r="27" spans="1:6" x14ac:dyDescent="0.25">
      <c r="A27" t="str">
        <f t="shared" si="0"/>
        <v>50292025</v>
      </c>
      <c r="B27">
        <v>5029</v>
      </c>
      <c r="C27">
        <v>2025</v>
      </c>
      <c r="D27" t="s">
        <v>12</v>
      </c>
      <c r="E27" t="s">
        <v>103</v>
      </c>
      <c r="F27" s="29">
        <v>3291190.8289999999</v>
      </c>
    </row>
    <row r="28" spans="1:6" x14ac:dyDescent="0.25">
      <c r="A28" t="str">
        <f t="shared" si="0"/>
        <v>50312025</v>
      </c>
      <c r="B28">
        <v>5031</v>
      </c>
      <c r="C28">
        <v>2025</v>
      </c>
      <c r="D28" t="s">
        <v>12</v>
      </c>
      <c r="E28" t="s">
        <v>24</v>
      </c>
      <c r="F28" s="29">
        <v>4766474.4325999999</v>
      </c>
    </row>
    <row r="29" spans="1:6" x14ac:dyDescent="0.25">
      <c r="A29" t="str">
        <f t="shared" si="0"/>
        <v>50322025</v>
      </c>
      <c r="B29">
        <v>5032</v>
      </c>
      <c r="C29">
        <v>2025</v>
      </c>
      <c r="D29" t="s">
        <v>12</v>
      </c>
      <c r="E29" t="s">
        <v>197</v>
      </c>
      <c r="F29" s="29">
        <v>2878728.0595999998</v>
      </c>
    </row>
    <row r="30" spans="1:6" x14ac:dyDescent="0.25">
      <c r="A30" t="str">
        <f t="shared" si="0"/>
        <v>50342025</v>
      </c>
      <c r="B30">
        <v>5034</v>
      </c>
      <c r="C30">
        <v>2025</v>
      </c>
      <c r="D30" t="s">
        <v>12</v>
      </c>
      <c r="E30" t="s">
        <v>25</v>
      </c>
      <c r="F30" s="29">
        <v>657454.75199999998</v>
      </c>
    </row>
    <row r="31" spans="1:6" x14ac:dyDescent="0.25">
      <c r="A31" t="str">
        <f t="shared" si="0"/>
        <v>50352025</v>
      </c>
      <c r="B31">
        <v>5035</v>
      </c>
      <c r="C31">
        <v>2025</v>
      </c>
      <c r="D31" t="s">
        <v>12</v>
      </c>
      <c r="E31" t="s">
        <v>117</v>
      </c>
      <c r="F31" s="29">
        <v>7047716.1770000001</v>
      </c>
    </row>
    <row r="32" spans="1:6" x14ac:dyDescent="0.25">
      <c r="A32" t="str">
        <f t="shared" si="0"/>
        <v>50352024</v>
      </c>
      <c r="B32">
        <v>5035</v>
      </c>
      <c r="C32">
        <v>2024</v>
      </c>
      <c r="D32" t="s">
        <v>12</v>
      </c>
      <c r="E32" t="s">
        <v>117</v>
      </c>
      <c r="F32" s="29">
        <v>4330695.1440000003</v>
      </c>
    </row>
    <row r="33" spans="1:6" x14ac:dyDescent="0.25">
      <c r="A33" t="str">
        <f t="shared" si="0"/>
        <v>50362025</v>
      </c>
      <c r="B33">
        <v>5036</v>
      </c>
      <c r="C33">
        <v>2025</v>
      </c>
      <c r="D33" t="s">
        <v>12</v>
      </c>
      <c r="E33" t="s">
        <v>26</v>
      </c>
      <c r="F33" s="29">
        <v>2192079.6528000003</v>
      </c>
    </row>
    <row r="34" spans="1:6" x14ac:dyDescent="0.25">
      <c r="A34" t="str">
        <f t="shared" si="0"/>
        <v>50372025</v>
      </c>
      <c r="B34">
        <v>5037</v>
      </c>
      <c r="C34">
        <v>2025</v>
      </c>
      <c r="D34" t="s">
        <v>12</v>
      </c>
      <c r="E34" t="s">
        <v>27</v>
      </c>
      <c r="F34" s="29">
        <v>4630952.0164000001</v>
      </c>
    </row>
    <row r="35" spans="1:6" x14ac:dyDescent="0.25">
      <c r="A35" t="str">
        <f t="shared" si="0"/>
        <v>50402025</v>
      </c>
      <c r="B35">
        <v>5040</v>
      </c>
      <c r="C35">
        <v>2025</v>
      </c>
      <c r="D35" t="s">
        <v>12</v>
      </c>
      <c r="E35" t="s">
        <v>137</v>
      </c>
      <c r="F35" s="29">
        <v>6895859.5319999997</v>
      </c>
    </row>
    <row r="36" spans="1:6" x14ac:dyDescent="0.25">
      <c r="A36" t="str">
        <f t="shared" si="0"/>
        <v>50412025</v>
      </c>
      <c r="B36">
        <v>5041</v>
      </c>
      <c r="C36">
        <v>2025</v>
      </c>
      <c r="D36" t="s">
        <v>12</v>
      </c>
      <c r="E36" t="s">
        <v>28</v>
      </c>
      <c r="F36" s="29">
        <v>2287413.0432000002</v>
      </c>
    </row>
    <row r="37" spans="1:6" x14ac:dyDescent="0.25">
      <c r="A37" t="str">
        <f t="shared" si="0"/>
        <v>50422025</v>
      </c>
      <c r="B37">
        <v>5042</v>
      </c>
      <c r="C37">
        <v>2025</v>
      </c>
      <c r="D37" t="s">
        <v>12</v>
      </c>
      <c r="E37" t="s">
        <v>188</v>
      </c>
      <c r="F37" s="29">
        <v>13896970.248399999</v>
      </c>
    </row>
    <row r="38" spans="1:6" x14ac:dyDescent="0.25">
      <c r="A38" t="str">
        <f t="shared" si="0"/>
        <v>50432025</v>
      </c>
      <c r="B38">
        <v>5043</v>
      </c>
      <c r="C38">
        <v>2025</v>
      </c>
      <c r="D38" t="s">
        <v>12</v>
      </c>
      <c r="E38" t="s">
        <v>156</v>
      </c>
      <c r="F38" s="29">
        <v>17776041.125599999</v>
      </c>
    </row>
    <row r="39" spans="1:6" x14ac:dyDescent="0.25">
      <c r="A39" t="str">
        <f t="shared" si="0"/>
        <v>50512025</v>
      </c>
      <c r="B39">
        <v>5051</v>
      </c>
      <c r="C39">
        <v>2025</v>
      </c>
      <c r="D39" t="s">
        <v>12</v>
      </c>
      <c r="E39" t="s">
        <v>29</v>
      </c>
      <c r="F39" s="29">
        <v>264118.71900000004</v>
      </c>
    </row>
    <row r="40" spans="1:6" x14ac:dyDescent="0.25">
      <c r="A40" t="str">
        <f t="shared" si="0"/>
        <v>50542025</v>
      </c>
      <c r="B40">
        <v>5054</v>
      </c>
      <c r="C40">
        <v>2025</v>
      </c>
      <c r="D40" t="s">
        <v>12</v>
      </c>
      <c r="E40" t="s">
        <v>200</v>
      </c>
      <c r="F40" s="29">
        <v>8023758.8672000002</v>
      </c>
    </row>
    <row r="41" spans="1:6" x14ac:dyDescent="0.25">
      <c r="A41" t="str">
        <f t="shared" si="0"/>
        <v>50562025</v>
      </c>
      <c r="B41">
        <v>5056</v>
      </c>
      <c r="C41">
        <v>2025</v>
      </c>
      <c r="D41" t="s">
        <v>12</v>
      </c>
      <c r="E41" t="s">
        <v>118</v>
      </c>
      <c r="F41" s="29">
        <v>50858762.223200008</v>
      </c>
    </row>
    <row r="42" spans="1:6" x14ac:dyDescent="0.25">
      <c r="A42" t="str">
        <f t="shared" si="0"/>
        <v>50562023</v>
      </c>
      <c r="B42">
        <v>5056</v>
      </c>
      <c r="C42">
        <v>2023</v>
      </c>
      <c r="D42" t="s">
        <v>12</v>
      </c>
      <c r="E42" t="s">
        <v>118</v>
      </c>
      <c r="F42" s="29">
        <v>17468571.126400001</v>
      </c>
    </row>
    <row r="43" spans="1:6" x14ac:dyDescent="0.25">
      <c r="A43" t="str">
        <f t="shared" si="0"/>
        <v>50572025</v>
      </c>
      <c r="B43">
        <v>5057</v>
      </c>
      <c r="C43">
        <v>2025</v>
      </c>
      <c r="D43" t="s">
        <v>12</v>
      </c>
      <c r="E43" t="s">
        <v>30</v>
      </c>
      <c r="F43" s="29">
        <v>665590.20299999998</v>
      </c>
    </row>
    <row r="44" spans="1:6" x14ac:dyDescent="0.25">
      <c r="A44" t="str">
        <f t="shared" si="0"/>
        <v>50612025</v>
      </c>
      <c r="B44">
        <v>5061</v>
      </c>
      <c r="C44">
        <v>2025</v>
      </c>
      <c r="D44" t="s">
        <v>12</v>
      </c>
      <c r="E44" t="s">
        <v>158</v>
      </c>
      <c r="F44" s="29">
        <v>534668.27454000001</v>
      </c>
    </row>
    <row r="45" spans="1:6" x14ac:dyDescent="0.25">
      <c r="A45" t="str">
        <f t="shared" si="0"/>
        <v>52092025</v>
      </c>
      <c r="B45">
        <v>5209</v>
      </c>
      <c r="C45">
        <v>2025</v>
      </c>
      <c r="D45" t="s">
        <v>12</v>
      </c>
      <c r="E45" t="s">
        <v>31</v>
      </c>
      <c r="F45" s="29">
        <v>365252.64</v>
      </c>
    </row>
    <row r="46" spans="1:6" x14ac:dyDescent="0.25">
      <c r="A46" t="str">
        <f t="shared" si="0"/>
        <v>53632025</v>
      </c>
      <c r="B46">
        <v>5363</v>
      </c>
      <c r="C46">
        <v>2025</v>
      </c>
      <c r="D46" t="s">
        <v>12</v>
      </c>
      <c r="E46" t="s">
        <v>164</v>
      </c>
      <c r="F46" s="29">
        <v>73050.528000000006</v>
      </c>
    </row>
    <row r="47" spans="1:6" x14ac:dyDescent="0.25">
      <c r="A47" t="str">
        <f t="shared" si="0"/>
        <v>53642025</v>
      </c>
      <c r="B47">
        <v>5364</v>
      </c>
      <c r="C47">
        <v>2025</v>
      </c>
      <c r="D47" t="s">
        <v>12</v>
      </c>
      <c r="E47" t="s">
        <v>207</v>
      </c>
      <c r="F47" s="29">
        <v>2748633.3629999999</v>
      </c>
    </row>
    <row r="48" spans="1:6" x14ac:dyDescent="0.25">
      <c r="A48" t="str">
        <f t="shared" si="0"/>
        <v>53852025</v>
      </c>
      <c r="B48">
        <v>5385</v>
      </c>
      <c r="C48">
        <v>2025</v>
      </c>
      <c r="D48" t="s">
        <v>12</v>
      </c>
      <c r="E48" t="s">
        <v>208</v>
      </c>
      <c r="F48" s="29">
        <v>667715.68533000001</v>
      </c>
    </row>
    <row r="49" spans="1:6" x14ac:dyDescent="0.25">
      <c r="A49" t="str">
        <f t="shared" si="0"/>
        <v>53862025</v>
      </c>
      <c r="B49">
        <v>5386</v>
      </c>
      <c r="C49">
        <v>2025</v>
      </c>
      <c r="D49" t="s">
        <v>12</v>
      </c>
      <c r="E49" t="s">
        <v>32</v>
      </c>
      <c r="F49" s="29">
        <v>3721215.55</v>
      </c>
    </row>
    <row r="50" spans="1:6" x14ac:dyDescent="0.25">
      <c r="A50" t="str">
        <f t="shared" si="0"/>
        <v>53892025</v>
      </c>
      <c r="B50">
        <v>5389</v>
      </c>
      <c r="C50">
        <v>2025</v>
      </c>
      <c r="D50" t="s">
        <v>12</v>
      </c>
      <c r="E50" t="s">
        <v>33</v>
      </c>
      <c r="F50" s="29">
        <v>1461010.56</v>
      </c>
    </row>
    <row r="51" spans="1:6" x14ac:dyDescent="0.25">
      <c r="A51" t="str">
        <f t="shared" si="0"/>
        <v>54202025</v>
      </c>
      <c r="B51">
        <v>5420</v>
      </c>
      <c r="C51">
        <v>2025</v>
      </c>
      <c r="D51" t="s">
        <v>12</v>
      </c>
      <c r="E51" t="s">
        <v>193</v>
      </c>
      <c r="F51" s="29">
        <v>1060526.36124</v>
      </c>
    </row>
    <row r="52" spans="1:6" x14ac:dyDescent="0.25">
      <c r="A52" t="str">
        <f t="shared" si="0"/>
        <v>54222025</v>
      </c>
      <c r="B52">
        <v>5422</v>
      </c>
      <c r="C52">
        <v>2025</v>
      </c>
      <c r="D52" t="s">
        <v>12</v>
      </c>
      <c r="E52" t="s">
        <v>142</v>
      </c>
      <c r="F52" s="29">
        <v>536870.82149999996</v>
      </c>
    </row>
    <row r="53" spans="1:6" x14ac:dyDescent="0.25">
      <c r="A53" t="str">
        <f t="shared" si="0"/>
        <v>54412024</v>
      </c>
      <c r="B53">
        <v>5441</v>
      </c>
      <c r="C53">
        <v>2024</v>
      </c>
      <c r="D53" t="s">
        <v>12</v>
      </c>
      <c r="E53" t="s">
        <v>34</v>
      </c>
      <c r="F53" s="29">
        <v>8576031.0728799999</v>
      </c>
    </row>
    <row r="54" spans="1:6" x14ac:dyDescent="0.25">
      <c r="A54" t="str">
        <f t="shared" si="0"/>
        <v>54422025</v>
      </c>
      <c r="B54">
        <v>5442</v>
      </c>
      <c r="C54">
        <v>2025</v>
      </c>
      <c r="D54" t="s">
        <v>12</v>
      </c>
      <c r="E54" t="s">
        <v>35</v>
      </c>
      <c r="F54" s="29">
        <v>1391056.9168</v>
      </c>
    </row>
    <row r="55" spans="1:6" x14ac:dyDescent="0.25">
      <c r="A55" t="str">
        <f t="shared" si="0"/>
        <v>54532025</v>
      </c>
      <c r="B55">
        <v>5453</v>
      </c>
      <c r="C55">
        <v>2025</v>
      </c>
      <c r="D55" t="s">
        <v>12</v>
      </c>
      <c r="E55" t="s">
        <v>146</v>
      </c>
      <c r="F55" s="29">
        <v>6438978.6301000006</v>
      </c>
    </row>
    <row r="56" spans="1:6" x14ac:dyDescent="0.25">
      <c r="A56" t="str">
        <f t="shared" si="0"/>
        <v>54542025</v>
      </c>
      <c r="B56">
        <v>5454</v>
      </c>
      <c r="C56">
        <v>2025</v>
      </c>
      <c r="D56" t="s">
        <v>12</v>
      </c>
      <c r="E56" t="s">
        <v>36</v>
      </c>
      <c r="F56" s="29">
        <v>2401188.8319999999</v>
      </c>
    </row>
    <row r="57" spans="1:6" x14ac:dyDescent="0.25">
      <c r="A57" t="str">
        <f t="shared" si="0"/>
        <v>56002025</v>
      </c>
      <c r="B57">
        <v>5600</v>
      </c>
      <c r="C57">
        <v>2025</v>
      </c>
      <c r="D57" t="s">
        <v>12</v>
      </c>
      <c r="E57" t="s">
        <v>206</v>
      </c>
      <c r="F57" s="29">
        <v>1092693.72</v>
      </c>
    </row>
    <row r="58" spans="1:6" x14ac:dyDescent="0.25">
      <c r="A58" t="str">
        <f t="shared" si="0"/>
        <v>56002024</v>
      </c>
      <c r="B58">
        <v>5600</v>
      </c>
      <c r="C58">
        <v>2024</v>
      </c>
      <c r="D58" t="s">
        <v>12</v>
      </c>
      <c r="E58" t="s">
        <v>206</v>
      </c>
      <c r="F58" s="29">
        <v>4476191.5312000001</v>
      </c>
    </row>
    <row r="59" spans="1:6" x14ac:dyDescent="0.25">
      <c r="A59" t="str">
        <f t="shared" si="0"/>
        <v>56042025</v>
      </c>
      <c r="B59">
        <v>5604</v>
      </c>
      <c r="C59">
        <v>2025</v>
      </c>
      <c r="D59" t="s">
        <v>12</v>
      </c>
      <c r="E59" t="s">
        <v>37</v>
      </c>
      <c r="F59" s="29">
        <v>47482.843200000003</v>
      </c>
    </row>
    <row r="60" spans="1:6" x14ac:dyDescent="0.25">
      <c r="A60" t="str">
        <f t="shared" si="0"/>
        <v>56122025</v>
      </c>
      <c r="B60">
        <v>5612</v>
      </c>
      <c r="C60">
        <v>2025</v>
      </c>
      <c r="D60" t="s">
        <v>12</v>
      </c>
      <c r="E60" t="s">
        <v>205</v>
      </c>
      <c r="F60" s="29">
        <v>547878.96</v>
      </c>
    </row>
    <row r="61" spans="1:6" x14ac:dyDescent="0.25">
      <c r="A61" t="str">
        <f t="shared" si="0"/>
        <v>56132025</v>
      </c>
      <c r="B61">
        <v>5613</v>
      </c>
      <c r="C61">
        <v>2025</v>
      </c>
      <c r="D61" t="s">
        <v>12</v>
      </c>
      <c r="E61" t="s">
        <v>122</v>
      </c>
      <c r="F61" s="29">
        <v>2124248.4788000002</v>
      </c>
    </row>
    <row r="62" spans="1:6" x14ac:dyDescent="0.25">
      <c r="A62" t="str">
        <f t="shared" si="0"/>
        <v>56142025</v>
      </c>
      <c r="B62">
        <v>5614</v>
      </c>
      <c r="C62">
        <v>2025</v>
      </c>
      <c r="D62" t="s">
        <v>12</v>
      </c>
      <c r="E62" t="s">
        <v>38</v>
      </c>
      <c r="F62" s="29">
        <v>23627326.112999998</v>
      </c>
    </row>
    <row r="63" spans="1:6" x14ac:dyDescent="0.25">
      <c r="A63" t="str">
        <f t="shared" si="0"/>
        <v>56202025</v>
      </c>
      <c r="B63">
        <v>5620</v>
      </c>
      <c r="C63">
        <v>2025</v>
      </c>
      <c r="D63" t="s">
        <v>12</v>
      </c>
      <c r="E63" t="s">
        <v>165</v>
      </c>
      <c r="F63" s="29">
        <v>835137.49600000004</v>
      </c>
    </row>
    <row r="64" spans="1:6" x14ac:dyDescent="0.25">
      <c r="A64" t="str">
        <f t="shared" si="0"/>
        <v>56222025</v>
      </c>
      <c r="B64">
        <v>5622</v>
      </c>
      <c r="C64">
        <v>2025</v>
      </c>
      <c r="D64" t="s">
        <v>12</v>
      </c>
      <c r="E64" t="s">
        <v>39</v>
      </c>
      <c r="F64" s="29">
        <v>10426767.833999999</v>
      </c>
    </row>
    <row r="65" spans="1:6" x14ac:dyDescent="0.25">
      <c r="A65" t="str">
        <f t="shared" si="0"/>
        <v>56222024</v>
      </c>
      <c r="B65">
        <v>5622</v>
      </c>
      <c r="C65">
        <v>2024</v>
      </c>
      <c r="D65" t="s">
        <v>12</v>
      </c>
      <c r="E65" t="s">
        <v>39</v>
      </c>
      <c r="F65" s="29">
        <v>5431616.2410000004</v>
      </c>
    </row>
    <row r="66" spans="1:6" x14ac:dyDescent="0.25">
      <c r="A66" t="str">
        <f t="shared" si="0"/>
        <v>56422025</v>
      </c>
      <c r="B66">
        <v>5642</v>
      </c>
      <c r="C66">
        <v>2025</v>
      </c>
      <c r="D66" t="s">
        <v>12</v>
      </c>
      <c r="E66" t="s">
        <v>194</v>
      </c>
      <c r="F66" s="29">
        <v>3585665.5559999999</v>
      </c>
    </row>
    <row r="67" spans="1:6" x14ac:dyDescent="0.25">
      <c r="A67" t="str">
        <f t="shared" si="0"/>
        <v>56462025</v>
      </c>
      <c r="B67">
        <v>5646</v>
      </c>
      <c r="C67">
        <v>2025</v>
      </c>
      <c r="D67" t="s">
        <v>12</v>
      </c>
      <c r="E67" t="s">
        <v>40</v>
      </c>
      <c r="F67" s="29">
        <v>306812.21759999997</v>
      </c>
    </row>
    <row r="68" spans="1:6" x14ac:dyDescent="0.25">
      <c r="A68" t="str">
        <f t="shared" si="0"/>
        <v>56482025</v>
      </c>
      <c r="B68">
        <v>5648</v>
      </c>
      <c r="C68">
        <v>2025</v>
      </c>
      <c r="D68" t="s">
        <v>12</v>
      </c>
      <c r="E68" t="s">
        <v>167</v>
      </c>
      <c r="F68" s="29">
        <v>164363.68799999999</v>
      </c>
    </row>
    <row r="69" spans="1:6" x14ac:dyDescent="0.25">
      <c r="A69" t="str">
        <f t="shared" si="0"/>
        <v>56512025</v>
      </c>
      <c r="B69">
        <v>5651</v>
      </c>
      <c r="C69">
        <v>2025</v>
      </c>
      <c r="D69" t="s">
        <v>12</v>
      </c>
      <c r="E69" t="s">
        <v>166</v>
      </c>
      <c r="F69" s="29">
        <v>12402300.472800002</v>
      </c>
    </row>
    <row r="70" spans="1:6" x14ac:dyDescent="0.25">
      <c r="A70" t="str">
        <f t="shared" ref="A70:A133" si="1">B70&amp;C70</f>
        <v>56542025</v>
      </c>
      <c r="B70">
        <v>5654</v>
      </c>
      <c r="C70">
        <v>2025</v>
      </c>
      <c r="D70" t="s">
        <v>12</v>
      </c>
      <c r="E70" t="s">
        <v>41</v>
      </c>
      <c r="F70" s="29">
        <v>401777.90399999998</v>
      </c>
    </row>
    <row r="71" spans="1:6" x14ac:dyDescent="0.25">
      <c r="A71" t="str">
        <f t="shared" si="1"/>
        <v>56592025</v>
      </c>
      <c r="B71">
        <v>5659</v>
      </c>
      <c r="C71">
        <v>2025</v>
      </c>
      <c r="D71" t="s">
        <v>12</v>
      </c>
      <c r="E71" t="s">
        <v>147</v>
      </c>
      <c r="F71" s="29">
        <v>1096146.0520000001</v>
      </c>
    </row>
    <row r="72" spans="1:6" x14ac:dyDescent="0.25">
      <c r="A72" t="str">
        <f t="shared" si="1"/>
        <v>56782025</v>
      </c>
      <c r="B72">
        <v>5678</v>
      </c>
      <c r="C72">
        <v>2025</v>
      </c>
      <c r="D72" t="s">
        <v>12</v>
      </c>
      <c r="E72" t="s">
        <v>169</v>
      </c>
      <c r="F72" s="29">
        <v>535769.54801999987</v>
      </c>
    </row>
    <row r="73" spans="1:6" x14ac:dyDescent="0.25">
      <c r="A73" t="str">
        <f t="shared" si="1"/>
        <v>73492025</v>
      </c>
      <c r="B73">
        <v>7349</v>
      </c>
      <c r="C73">
        <v>2025</v>
      </c>
      <c r="D73" t="s">
        <v>12</v>
      </c>
      <c r="E73" t="s">
        <v>42</v>
      </c>
      <c r="F73" s="29">
        <v>1658232.686</v>
      </c>
    </row>
    <row r="74" spans="1:6" x14ac:dyDescent="0.25">
      <c r="A74" t="str">
        <f t="shared" si="1"/>
        <v>86552025</v>
      </c>
      <c r="B74">
        <v>8655</v>
      </c>
      <c r="C74">
        <v>2025</v>
      </c>
      <c r="D74" t="s">
        <v>12</v>
      </c>
      <c r="E74" t="s">
        <v>219</v>
      </c>
      <c r="F74" s="29">
        <v>2657202.7420000001</v>
      </c>
    </row>
    <row r="75" spans="1:6" x14ac:dyDescent="0.25">
      <c r="A75" t="str">
        <f t="shared" si="1"/>
        <v>93912025</v>
      </c>
      <c r="B75">
        <v>9391</v>
      </c>
      <c r="C75">
        <v>2025</v>
      </c>
      <c r="D75" t="s">
        <v>12</v>
      </c>
      <c r="E75" t="s">
        <v>43</v>
      </c>
      <c r="F75" s="29">
        <v>3691309.9794000001</v>
      </c>
    </row>
    <row r="76" spans="1:6" x14ac:dyDescent="0.25">
      <c r="A76" t="str">
        <f t="shared" si="1"/>
        <v>94002025</v>
      </c>
      <c r="B76">
        <v>9400</v>
      </c>
      <c r="C76">
        <v>2025</v>
      </c>
      <c r="D76" t="s">
        <v>12</v>
      </c>
      <c r="E76" t="s">
        <v>44</v>
      </c>
      <c r="F76" s="29">
        <v>218538.74400000001</v>
      </c>
    </row>
    <row r="77" spans="1:6" x14ac:dyDescent="0.25">
      <c r="A77" t="str">
        <f t="shared" si="1"/>
        <v>96972025</v>
      </c>
      <c r="B77">
        <v>9697</v>
      </c>
      <c r="C77">
        <v>2025</v>
      </c>
      <c r="D77" t="s">
        <v>12</v>
      </c>
      <c r="E77" t="s">
        <v>151</v>
      </c>
      <c r="F77" s="29">
        <v>3123900.83</v>
      </c>
    </row>
    <row r="78" spans="1:6" x14ac:dyDescent="0.25">
      <c r="A78" t="str">
        <f t="shared" si="1"/>
        <v>100762025</v>
      </c>
      <c r="B78">
        <v>10076</v>
      </c>
      <c r="C78">
        <v>2025</v>
      </c>
      <c r="D78" t="s">
        <v>12</v>
      </c>
      <c r="E78" t="s">
        <v>181</v>
      </c>
      <c r="F78" s="29">
        <v>638783.56000000006</v>
      </c>
    </row>
    <row r="79" spans="1:6" x14ac:dyDescent="0.25">
      <c r="A79" t="str">
        <f t="shared" si="1"/>
        <v>100902025</v>
      </c>
      <c r="B79">
        <v>10090</v>
      </c>
      <c r="C79">
        <v>2025</v>
      </c>
      <c r="D79" t="s">
        <v>12</v>
      </c>
      <c r="E79" t="s">
        <v>171</v>
      </c>
      <c r="F79" s="29">
        <v>1992420.4664</v>
      </c>
    </row>
    <row r="80" spans="1:6" x14ac:dyDescent="0.25">
      <c r="A80" t="str">
        <f t="shared" si="1"/>
        <v>112752025</v>
      </c>
      <c r="B80">
        <v>11275</v>
      </c>
      <c r="C80">
        <v>2025</v>
      </c>
      <c r="D80" t="s">
        <v>12</v>
      </c>
      <c r="E80" t="s">
        <v>213</v>
      </c>
      <c r="F80" s="29">
        <v>1616169.3912</v>
      </c>
    </row>
    <row r="81" spans="1:6" x14ac:dyDescent="0.25">
      <c r="A81" t="str">
        <f t="shared" si="1"/>
        <v>113192025</v>
      </c>
      <c r="B81">
        <v>11319</v>
      </c>
      <c r="C81">
        <v>2025</v>
      </c>
      <c r="D81" t="s">
        <v>12</v>
      </c>
      <c r="E81" t="s">
        <v>45</v>
      </c>
      <c r="F81" s="29">
        <v>4636063.102</v>
      </c>
    </row>
    <row r="82" spans="1:6" x14ac:dyDescent="0.25">
      <c r="A82" t="str">
        <f t="shared" si="1"/>
        <v>113382025</v>
      </c>
      <c r="B82">
        <v>11338</v>
      </c>
      <c r="C82">
        <v>2025</v>
      </c>
      <c r="D82" t="s">
        <v>12</v>
      </c>
      <c r="E82" t="s">
        <v>214</v>
      </c>
      <c r="F82" s="29">
        <v>1354711.4191999999</v>
      </c>
    </row>
    <row r="83" spans="1:6" x14ac:dyDescent="0.25">
      <c r="A83" t="str">
        <f t="shared" si="1"/>
        <v>113572025</v>
      </c>
      <c r="B83">
        <v>11357</v>
      </c>
      <c r="C83">
        <v>2025</v>
      </c>
      <c r="D83" t="s">
        <v>12</v>
      </c>
      <c r="E83" t="s">
        <v>220</v>
      </c>
      <c r="F83" s="29">
        <v>3436582.0119999996</v>
      </c>
    </row>
    <row r="84" spans="1:6" x14ac:dyDescent="0.25">
      <c r="A84" t="str">
        <f t="shared" si="1"/>
        <v>113712025</v>
      </c>
      <c r="B84">
        <v>11371</v>
      </c>
      <c r="C84">
        <v>2025</v>
      </c>
      <c r="D84" t="s">
        <v>12</v>
      </c>
      <c r="E84" t="s">
        <v>221</v>
      </c>
      <c r="F84" s="29">
        <v>3436582.0119999996</v>
      </c>
    </row>
    <row r="85" spans="1:6" x14ac:dyDescent="0.25">
      <c r="A85" t="str">
        <f t="shared" si="1"/>
        <v>(пусто)(пусто)</v>
      </c>
      <c r="B85" t="s">
        <v>101</v>
      </c>
      <c r="C85" t="s">
        <v>101</v>
      </c>
      <c r="D85" t="s">
        <v>100</v>
      </c>
      <c r="E85" t="s">
        <v>101</v>
      </c>
      <c r="F85" s="29">
        <v>743105094.65733087</v>
      </c>
    </row>
    <row r="86" spans="1:6" x14ac:dyDescent="0.25">
      <c r="A86" t="str">
        <f t="shared" si="1"/>
        <v>(пусто)Итого 2025 год</v>
      </c>
      <c r="B86" t="s">
        <v>101</v>
      </c>
      <c r="C86" t="s">
        <v>108</v>
      </c>
      <c r="D86" t="s">
        <v>101</v>
      </c>
      <c r="E86" t="s">
        <v>101</v>
      </c>
      <c r="F86" s="29">
        <v>565918272.84865081</v>
      </c>
    </row>
    <row r="87" spans="1:6" x14ac:dyDescent="0.25">
      <c r="A87" t="str">
        <f t="shared" si="1"/>
        <v>(пусто)Итого 2024 год</v>
      </c>
      <c r="B87" t="s">
        <v>101</v>
      </c>
      <c r="C87" t="s">
        <v>107</v>
      </c>
      <c r="D87" t="s">
        <v>101</v>
      </c>
      <c r="E87" t="s">
        <v>101</v>
      </c>
      <c r="F87" s="29">
        <v>134635871.77308005</v>
      </c>
    </row>
    <row r="88" spans="1:6" x14ac:dyDescent="0.25">
      <c r="A88" t="str">
        <f t="shared" si="1"/>
        <v>(пусто)Итого 2023 год</v>
      </c>
      <c r="B88" t="s">
        <v>101</v>
      </c>
      <c r="C88" t="s">
        <v>106</v>
      </c>
      <c r="D88" t="s">
        <v>101</v>
      </c>
      <c r="E88" t="s">
        <v>101</v>
      </c>
      <c r="F88" s="29">
        <v>42550950.035600007</v>
      </c>
    </row>
    <row r="89" spans="1:6" x14ac:dyDescent="0.25">
      <c r="A89" t="str">
        <f t="shared" si="1"/>
        <v>49382025</v>
      </c>
      <c r="B89">
        <v>4938</v>
      </c>
      <c r="C89">
        <v>2025</v>
      </c>
      <c r="D89" t="s">
        <v>12</v>
      </c>
      <c r="E89" t="s">
        <v>190</v>
      </c>
      <c r="F89" s="29">
        <v>6443939.0592</v>
      </c>
    </row>
    <row r="90" spans="1:6" x14ac:dyDescent="0.25">
      <c r="A90" t="str">
        <f t="shared" si="1"/>
        <v>49492025</v>
      </c>
      <c r="B90">
        <v>4949</v>
      </c>
      <c r="C90">
        <v>2025</v>
      </c>
      <c r="D90" t="s">
        <v>12</v>
      </c>
      <c r="E90" t="s">
        <v>234</v>
      </c>
      <c r="F90" s="29">
        <v>3531102.3679999998</v>
      </c>
    </row>
    <row r="91" spans="1:6" x14ac:dyDescent="0.25">
      <c r="A91" t="str">
        <f t="shared" si="1"/>
        <v>49622023</v>
      </c>
      <c r="B91">
        <v>4962</v>
      </c>
      <c r="C91">
        <v>2023</v>
      </c>
      <c r="D91" t="s">
        <v>12</v>
      </c>
      <c r="E91" t="s">
        <v>111</v>
      </c>
      <c r="F91" s="29">
        <v>5041201.4744000006</v>
      </c>
    </row>
    <row r="92" spans="1:6" x14ac:dyDescent="0.25">
      <c r="A92" t="str">
        <f t="shared" si="1"/>
        <v>49632025</v>
      </c>
      <c r="B92">
        <v>4963</v>
      </c>
      <c r="C92">
        <v>2025</v>
      </c>
      <c r="D92" t="s">
        <v>12</v>
      </c>
      <c r="E92" t="s">
        <v>112</v>
      </c>
      <c r="F92" s="29">
        <v>108656.53200000001</v>
      </c>
    </row>
    <row r="93" spans="1:6" x14ac:dyDescent="0.25">
      <c r="A93" t="str">
        <f t="shared" si="1"/>
        <v>49652023</v>
      </c>
      <c r="B93">
        <v>4965</v>
      </c>
      <c r="C93">
        <v>2023</v>
      </c>
      <c r="D93" t="s">
        <v>12</v>
      </c>
      <c r="E93" t="s">
        <v>113</v>
      </c>
      <c r="F93" s="29">
        <v>4924213.3202</v>
      </c>
    </row>
    <row r="94" spans="1:6" x14ac:dyDescent="0.25">
      <c r="A94" t="str">
        <f t="shared" si="1"/>
        <v>49892023</v>
      </c>
      <c r="B94">
        <v>4989</v>
      </c>
      <c r="C94">
        <v>2023</v>
      </c>
      <c r="D94" t="s">
        <v>12</v>
      </c>
      <c r="E94" t="s">
        <v>114</v>
      </c>
      <c r="F94" s="29">
        <v>488954.39399999997</v>
      </c>
    </row>
    <row r="95" spans="1:6" x14ac:dyDescent="0.25">
      <c r="A95" t="str">
        <f t="shared" si="1"/>
        <v>49972025</v>
      </c>
      <c r="B95">
        <v>4997</v>
      </c>
      <c r="C95">
        <v>2025</v>
      </c>
      <c r="D95" t="s">
        <v>12</v>
      </c>
      <c r="E95" t="s">
        <v>196</v>
      </c>
      <c r="F95" s="29">
        <v>1282674.1200000001</v>
      </c>
    </row>
    <row r="96" spans="1:6" x14ac:dyDescent="0.25">
      <c r="A96" t="str">
        <f t="shared" si="1"/>
        <v>49972024</v>
      </c>
      <c r="B96">
        <v>4997</v>
      </c>
      <c r="C96">
        <v>2024</v>
      </c>
      <c r="D96" t="s">
        <v>12</v>
      </c>
      <c r="E96" t="s">
        <v>196</v>
      </c>
      <c r="F96" s="29">
        <v>6480611.4047999997</v>
      </c>
    </row>
    <row r="97" spans="1:6" x14ac:dyDescent="0.25">
      <c r="A97" t="str">
        <f t="shared" si="1"/>
        <v>50152023</v>
      </c>
      <c r="B97">
        <v>5015</v>
      </c>
      <c r="C97">
        <v>2023</v>
      </c>
      <c r="D97" t="s">
        <v>12</v>
      </c>
      <c r="E97" t="s">
        <v>116</v>
      </c>
      <c r="F97" s="29">
        <v>3863793.7974</v>
      </c>
    </row>
    <row r="98" spans="1:6" x14ac:dyDescent="0.25">
      <c r="A98" t="str">
        <f t="shared" si="1"/>
        <v>53402023</v>
      </c>
      <c r="B98">
        <v>5340</v>
      </c>
      <c r="C98">
        <v>2023</v>
      </c>
      <c r="D98" t="s">
        <v>12</v>
      </c>
      <c r="E98" t="s">
        <v>204</v>
      </c>
      <c r="F98" s="29">
        <v>2965087.4295999999</v>
      </c>
    </row>
    <row r="99" spans="1:6" x14ac:dyDescent="0.25">
      <c r="A99" t="str">
        <f t="shared" si="1"/>
        <v>56472025</v>
      </c>
      <c r="B99">
        <v>5647</v>
      </c>
      <c r="C99">
        <v>2025</v>
      </c>
      <c r="D99" t="s">
        <v>12</v>
      </c>
      <c r="E99" t="s">
        <v>126</v>
      </c>
      <c r="F99" s="29">
        <v>5156231.4800000004</v>
      </c>
    </row>
    <row r="100" spans="1:6" x14ac:dyDescent="0.25">
      <c r="A100" t="str">
        <f t="shared" si="1"/>
        <v>56472023</v>
      </c>
      <c r="B100">
        <v>5647</v>
      </c>
      <c r="C100">
        <v>2023</v>
      </c>
      <c r="D100" t="s">
        <v>12</v>
      </c>
      <c r="E100" t="s">
        <v>126</v>
      </c>
      <c r="F100" s="29">
        <v>4777373.7920000004</v>
      </c>
    </row>
    <row r="101" spans="1:6" x14ac:dyDescent="0.25">
      <c r="A101" t="str">
        <f t="shared" si="1"/>
        <v>48212025</v>
      </c>
      <c r="B101">
        <v>4821</v>
      </c>
      <c r="C101">
        <v>2025</v>
      </c>
      <c r="D101" t="s">
        <v>12</v>
      </c>
      <c r="E101" t="s">
        <v>109</v>
      </c>
      <c r="F101" s="29">
        <v>10241393.948000001</v>
      </c>
    </row>
    <row r="102" spans="1:6" x14ac:dyDescent="0.25">
      <c r="A102" t="str">
        <f t="shared" si="1"/>
        <v>48922025</v>
      </c>
      <c r="B102">
        <v>4892</v>
      </c>
      <c r="C102">
        <v>2025</v>
      </c>
      <c r="D102" t="s">
        <v>12</v>
      </c>
      <c r="E102" t="s">
        <v>110</v>
      </c>
      <c r="F102" s="29">
        <v>10069032.697999999</v>
      </c>
    </row>
    <row r="103" spans="1:6" x14ac:dyDescent="0.25">
      <c r="A103" t="str">
        <f t="shared" si="1"/>
        <v>49462025</v>
      </c>
      <c r="B103">
        <v>4946</v>
      </c>
      <c r="C103">
        <v>2025</v>
      </c>
      <c r="D103" t="s">
        <v>12</v>
      </c>
      <c r="E103" t="s">
        <v>191</v>
      </c>
      <c r="F103" s="29">
        <v>266634.42719999998</v>
      </c>
    </row>
    <row r="104" spans="1:6" x14ac:dyDescent="0.25">
      <c r="A104" t="str">
        <f t="shared" si="1"/>
        <v>49542024</v>
      </c>
      <c r="B104">
        <v>4954</v>
      </c>
      <c r="C104">
        <v>2024</v>
      </c>
      <c r="D104" t="s">
        <v>12</v>
      </c>
      <c r="E104" t="s">
        <v>195</v>
      </c>
      <c r="F104" s="29">
        <v>3863793.7974</v>
      </c>
    </row>
    <row r="105" spans="1:6" x14ac:dyDescent="0.25">
      <c r="A105" t="str">
        <f t="shared" si="1"/>
        <v>49642025</v>
      </c>
      <c r="B105">
        <v>4964</v>
      </c>
      <c r="C105">
        <v>2025</v>
      </c>
      <c r="D105" t="s">
        <v>12</v>
      </c>
      <c r="E105" t="s">
        <v>135</v>
      </c>
      <c r="F105" s="29">
        <v>373388.09100000001</v>
      </c>
    </row>
    <row r="106" spans="1:6" x14ac:dyDescent="0.25">
      <c r="A106" t="str">
        <f t="shared" si="1"/>
        <v>49772025</v>
      </c>
      <c r="B106">
        <v>4977</v>
      </c>
      <c r="C106">
        <v>2025</v>
      </c>
      <c r="D106" t="s">
        <v>12</v>
      </c>
      <c r="E106" t="s">
        <v>136</v>
      </c>
      <c r="F106" s="29">
        <v>4647204.5332000004</v>
      </c>
    </row>
    <row r="107" spans="1:6" x14ac:dyDescent="0.25">
      <c r="A107" t="str">
        <f t="shared" si="1"/>
        <v>50102025</v>
      </c>
      <c r="B107">
        <v>5010</v>
      </c>
      <c r="C107">
        <v>2025</v>
      </c>
      <c r="D107" t="s">
        <v>12</v>
      </c>
      <c r="E107" t="s">
        <v>115</v>
      </c>
      <c r="F107" s="29">
        <v>4106453.9238</v>
      </c>
    </row>
    <row r="108" spans="1:6" x14ac:dyDescent="0.25">
      <c r="A108" t="str">
        <f t="shared" si="1"/>
        <v>50552025</v>
      </c>
      <c r="B108">
        <v>5055</v>
      </c>
      <c r="C108">
        <v>2025</v>
      </c>
      <c r="D108" t="s">
        <v>12</v>
      </c>
      <c r="E108" t="s">
        <v>120</v>
      </c>
      <c r="F108" s="29">
        <v>7949995.4020000007</v>
      </c>
    </row>
    <row r="109" spans="1:6" x14ac:dyDescent="0.25">
      <c r="A109" t="str">
        <f t="shared" si="1"/>
        <v>50552024</v>
      </c>
      <c r="B109">
        <v>5055</v>
      </c>
      <c r="C109">
        <v>2024</v>
      </c>
      <c r="D109" t="s">
        <v>12</v>
      </c>
      <c r="E109" t="s">
        <v>120</v>
      </c>
      <c r="F109" s="29">
        <v>12372893.3454</v>
      </c>
    </row>
    <row r="110" spans="1:6" x14ac:dyDescent="0.25">
      <c r="A110" t="str">
        <f t="shared" si="1"/>
        <v>50522025</v>
      </c>
      <c r="B110">
        <v>5052</v>
      </c>
      <c r="C110">
        <v>2025</v>
      </c>
      <c r="D110" t="s">
        <v>12</v>
      </c>
      <c r="E110" t="s">
        <v>119</v>
      </c>
      <c r="F110" s="29">
        <v>1710232.16</v>
      </c>
    </row>
    <row r="111" spans="1:6" x14ac:dyDescent="0.25">
      <c r="A111" t="str">
        <f t="shared" si="1"/>
        <v>50582025</v>
      </c>
      <c r="B111">
        <v>5058</v>
      </c>
      <c r="C111">
        <v>2025</v>
      </c>
      <c r="D111" t="s">
        <v>12</v>
      </c>
      <c r="E111" t="s">
        <v>138</v>
      </c>
      <c r="F111" s="29">
        <v>2791740.5285999998</v>
      </c>
    </row>
    <row r="112" spans="1:6" x14ac:dyDescent="0.25">
      <c r="A112" t="str">
        <f t="shared" si="1"/>
        <v>50582024</v>
      </c>
      <c r="B112">
        <v>5058</v>
      </c>
      <c r="C112">
        <v>2024</v>
      </c>
      <c r="D112" t="s">
        <v>12</v>
      </c>
      <c r="E112" t="s">
        <v>138</v>
      </c>
      <c r="F112" s="29">
        <v>2195759.7570000002</v>
      </c>
    </row>
    <row r="113" spans="1:6" x14ac:dyDescent="0.25">
      <c r="A113" t="str">
        <f t="shared" si="1"/>
        <v>52062025</v>
      </c>
      <c r="B113">
        <v>5206</v>
      </c>
      <c r="C113">
        <v>2025</v>
      </c>
      <c r="D113" t="s">
        <v>12</v>
      </c>
      <c r="E113" t="s">
        <v>139</v>
      </c>
      <c r="F113" s="29">
        <v>14691920.761399999</v>
      </c>
    </row>
    <row r="114" spans="1:6" x14ac:dyDescent="0.25">
      <c r="A114" t="str">
        <f t="shared" si="1"/>
        <v>52062024</v>
      </c>
      <c r="B114">
        <v>5206</v>
      </c>
      <c r="C114">
        <v>2024</v>
      </c>
      <c r="D114" t="s">
        <v>12</v>
      </c>
      <c r="E114" t="s">
        <v>139</v>
      </c>
      <c r="F114" s="29">
        <v>6690680.7000000002</v>
      </c>
    </row>
    <row r="115" spans="1:6" x14ac:dyDescent="0.25">
      <c r="A115" t="str">
        <f t="shared" si="1"/>
        <v>93962025</v>
      </c>
      <c r="B115">
        <v>9396</v>
      </c>
      <c r="C115">
        <v>2025</v>
      </c>
      <c r="D115" t="s">
        <v>12</v>
      </c>
      <c r="E115" t="s">
        <v>202</v>
      </c>
      <c r="F115" s="29">
        <v>2281489.9446</v>
      </c>
    </row>
    <row r="116" spans="1:6" x14ac:dyDescent="0.25">
      <c r="A116" t="str">
        <f t="shared" si="1"/>
        <v>52312025</v>
      </c>
      <c r="B116">
        <v>5231</v>
      </c>
      <c r="C116">
        <v>2025</v>
      </c>
      <c r="D116" t="s">
        <v>12</v>
      </c>
      <c r="E116" t="s">
        <v>121</v>
      </c>
      <c r="F116" s="29">
        <v>5519646.6214000005</v>
      </c>
    </row>
    <row r="117" spans="1:6" x14ac:dyDescent="0.25">
      <c r="A117" t="str">
        <f t="shared" si="1"/>
        <v>60112025</v>
      </c>
      <c r="B117">
        <v>6011</v>
      </c>
      <c r="C117">
        <v>2025</v>
      </c>
      <c r="D117" t="s">
        <v>12</v>
      </c>
      <c r="E117" t="s">
        <v>203</v>
      </c>
      <c r="F117" s="29">
        <v>2760190.5039999997</v>
      </c>
    </row>
    <row r="118" spans="1:6" x14ac:dyDescent="0.25">
      <c r="A118" t="str">
        <f t="shared" si="1"/>
        <v>60112023</v>
      </c>
      <c r="B118">
        <v>6011</v>
      </c>
      <c r="C118">
        <v>2023</v>
      </c>
      <c r="D118" t="s">
        <v>12</v>
      </c>
      <c r="E118" t="s">
        <v>203</v>
      </c>
      <c r="F118" s="29">
        <v>3021754.7015999998</v>
      </c>
    </row>
    <row r="119" spans="1:6" x14ac:dyDescent="0.25">
      <c r="A119" t="str">
        <f t="shared" si="1"/>
        <v>56022024</v>
      </c>
      <c r="B119">
        <v>5602</v>
      </c>
      <c r="C119">
        <v>2024</v>
      </c>
      <c r="D119" t="s">
        <v>12</v>
      </c>
      <c r="E119" t="s">
        <v>141</v>
      </c>
      <c r="F119" s="29">
        <v>18860337.916200001</v>
      </c>
    </row>
    <row r="120" spans="1:6" x14ac:dyDescent="0.25">
      <c r="A120" t="str">
        <f t="shared" si="1"/>
        <v>54242025</v>
      </c>
      <c r="B120">
        <v>5424</v>
      </c>
      <c r="C120">
        <v>2025</v>
      </c>
      <c r="D120" t="s">
        <v>12</v>
      </c>
      <c r="E120" t="s">
        <v>143</v>
      </c>
      <c r="F120" s="29">
        <v>535218.91128</v>
      </c>
    </row>
    <row r="121" spans="1:6" x14ac:dyDescent="0.25">
      <c r="A121" t="str">
        <f t="shared" si="1"/>
        <v>54262025</v>
      </c>
      <c r="B121">
        <v>5426</v>
      </c>
      <c r="C121">
        <v>2025</v>
      </c>
      <c r="D121" t="s">
        <v>12</v>
      </c>
      <c r="E121" t="s">
        <v>144</v>
      </c>
      <c r="F121" s="29">
        <v>851022.3088</v>
      </c>
    </row>
    <row r="122" spans="1:6" x14ac:dyDescent="0.25">
      <c r="A122" t="str">
        <f t="shared" si="1"/>
        <v>54312025</v>
      </c>
      <c r="B122">
        <v>5431</v>
      </c>
      <c r="C122">
        <v>2025</v>
      </c>
      <c r="D122" t="s">
        <v>12</v>
      </c>
      <c r="E122" t="s">
        <v>145</v>
      </c>
      <c r="F122" s="29">
        <v>616713.14879999997</v>
      </c>
    </row>
    <row r="123" spans="1:6" x14ac:dyDescent="0.25">
      <c r="A123" t="str">
        <f t="shared" si="1"/>
        <v>54502025</v>
      </c>
      <c r="B123">
        <v>5450</v>
      </c>
      <c r="C123">
        <v>2025</v>
      </c>
      <c r="D123" t="s">
        <v>12</v>
      </c>
      <c r="E123" t="s">
        <v>209</v>
      </c>
      <c r="F123" s="29">
        <v>3467905.2858000002</v>
      </c>
    </row>
    <row r="124" spans="1:6" x14ac:dyDescent="0.25">
      <c r="A124" t="str">
        <f t="shared" si="1"/>
        <v>54502024</v>
      </c>
      <c r="B124">
        <v>5450</v>
      </c>
      <c r="C124">
        <v>2024</v>
      </c>
      <c r="D124" t="s">
        <v>12</v>
      </c>
      <c r="E124" t="s">
        <v>209</v>
      </c>
      <c r="F124" s="29">
        <v>7128616.1639999999</v>
      </c>
    </row>
    <row r="125" spans="1:6" x14ac:dyDescent="0.25">
      <c r="A125" t="str">
        <f t="shared" si="1"/>
        <v>56232025</v>
      </c>
      <c r="B125">
        <v>5623</v>
      </c>
      <c r="C125">
        <v>2025</v>
      </c>
      <c r="D125" t="s">
        <v>12</v>
      </c>
      <c r="E125" t="s">
        <v>210</v>
      </c>
      <c r="F125" s="29">
        <v>16666466.727799999</v>
      </c>
    </row>
    <row r="126" spans="1:6" x14ac:dyDescent="0.25">
      <c r="A126" t="str">
        <f t="shared" si="1"/>
        <v>56292025</v>
      </c>
      <c r="B126">
        <v>5629</v>
      </c>
      <c r="C126">
        <v>2025</v>
      </c>
      <c r="D126" t="s">
        <v>12</v>
      </c>
      <c r="E126" t="s">
        <v>123</v>
      </c>
      <c r="F126" s="29">
        <v>17898830.769400001</v>
      </c>
    </row>
    <row r="127" spans="1:6" x14ac:dyDescent="0.25">
      <c r="A127" t="str">
        <f t="shared" si="1"/>
        <v>56332025</v>
      </c>
      <c r="B127">
        <v>5633</v>
      </c>
      <c r="C127">
        <v>2025</v>
      </c>
      <c r="D127" t="s">
        <v>12</v>
      </c>
      <c r="E127" t="s">
        <v>124</v>
      </c>
      <c r="F127" s="29">
        <v>4008586.4400000004</v>
      </c>
    </row>
    <row r="128" spans="1:6" x14ac:dyDescent="0.25">
      <c r="A128" t="str">
        <f t="shared" si="1"/>
        <v>56502025</v>
      </c>
      <c r="B128">
        <v>5650</v>
      </c>
      <c r="C128">
        <v>2025</v>
      </c>
      <c r="D128" t="s">
        <v>12</v>
      </c>
      <c r="E128" t="s">
        <v>125</v>
      </c>
      <c r="F128" s="29">
        <v>9602530.7188000008</v>
      </c>
    </row>
    <row r="129" spans="1:6" x14ac:dyDescent="0.25">
      <c r="A129" t="str">
        <f t="shared" si="1"/>
        <v>56522025</v>
      </c>
      <c r="B129">
        <v>5652</v>
      </c>
      <c r="C129">
        <v>2025</v>
      </c>
      <c r="D129" t="s">
        <v>12</v>
      </c>
      <c r="E129" t="s">
        <v>211</v>
      </c>
      <c r="F129" s="29">
        <v>9124523.6899999995</v>
      </c>
    </row>
    <row r="130" spans="1:6" x14ac:dyDescent="0.25">
      <c r="A130" t="str">
        <f t="shared" si="1"/>
        <v>56522024</v>
      </c>
      <c r="B130">
        <v>5652</v>
      </c>
      <c r="C130">
        <v>2024</v>
      </c>
      <c r="D130" t="s">
        <v>12</v>
      </c>
      <c r="E130" t="s">
        <v>211</v>
      </c>
      <c r="F130" s="29">
        <v>4257705.9000000004</v>
      </c>
    </row>
    <row r="131" spans="1:6" x14ac:dyDescent="0.25">
      <c r="A131" t="str">
        <f t="shared" si="1"/>
        <v>56532025</v>
      </c>
      <c r="B131">
        <v>5653</v>
      </c>
      <c r="C131">
        <v>2025</v>
      </c>
      <c r="D131" t="s">
        <v>12</v>
      </c>
      <c r="E131" t="s">
        <v>212</v>
      </c>
      <c r="F131" s="29">
        <v>13239932.227599999</v>
      </c>
    </row>
    <row r="132" spans="1:6" x14ac:dyDescent="0.25">
      <c r="A132" t="str">
        <f t="shared" si="1"/>
        <v>56602025</v>
      </c>
      <c r="B132">
        <v>5660</v>
      </c>
      <c r="C132">
        <v>2025</v>
      </c>
      <c r="D132" t="s">
        <v>12</v>
      </c>
      <c r="E132" t="s">
        <v>148</v>
      </c>
      <c r="F132" s="29">
        <v>2682278.1120000002</v>
      </c>
    </row>
    <row r="133" spans="1:6" x14ac:dyDescent="0.25">
      <c r="A133" t="str">
        <f t="shared" si="1"/>
        <v>56652025</v>
      </c>
      <c r="B133">
        <v>5665</v>
      </c>
      <c r="C133">
        <v>2025</v>
      </c>
      <c r="D133" t="s">
        <v>12</v>
      </c>
      <c r="E133" t="s">
        <v>127</v>
      </c>
      <c r="F133" s="29">
        <v>7286390.3920400003</v>
      </c>
    </row>
    <row r="134" spans="1:6" x14ac:dyDescent="0.25">
      <c r="A134" t="str">
        <f t="shared" ref="A134:A189" si="2">B134&amp;C134</f>
        <v>56662025</v>
      </c>
      <c r="B134">
        <v>5666</v>
      </c>
      <c r="C134">
        <v>2025</v>
      </c>
      <c r="D134" t="s">
        <v>12</v>
      </c>
      <c r="E134" t="s">
        <v>128</v>
      </c>
      <c r="F134" s="29">
        <v>5451890.2138800006</v>
      </c>
    </row>
    <row r="135" spans="1:6" x14ac:dyDescent="0.25">
      <c r="A135" t="str">
        <f t="shared" si="2"/>
        <v>56692024</v>
      </c>
      <c r="B135">
        <v>5669</v>
      </c>
      <c r="C135">
        <v>2024</v>
      </c>
      <c r="D135" t="s">
        <v>12</v>
      </c>
      <c r="E135" t="s">
        <v>223</v>
      </c>
      <c r="F135" s="29">
        <v>6483877.8420000002</v>
      </c>
    </row>
    <row r="136" spans="1:6" x14ac:dyDescent="0.25">
      <c r="A136" t="str">
        <f t="shared" si="2"/>
        <v>96912025</v>
      </c>
      <c r="B136">
        <v>9691</v>
      </c>
      <c r="C136">
        <v>2025</v>
      </c>
      <c r="D136" t="s">
        <v>12</v>
      </c>
      <c r="E136" t="s">
        <v>149</v>
      </c>
      <c r="F136" s="29">
        <v>792711.60419999994</v>
      </c>
    </row>
    <row r="137" spans="1:6" x14ac:dyDescent="0.25">
      <c r="A137" t="str">
        <f t="shared" si="2"/>
        <v>96942025</v>
      </c>
      <c r="B137">
        <v>9694</v>
      </c>
      <c r="C137">
        <v>2025</v>
      </c>
      <c r="D137" t="s">
        <v>12</v>
      </c>
      <c r="E137" t="s">
        <v>150</v>
      </c>
      <c r="F137" s="29">
        <v>4566993.9912</v>
      </c>
    </row>
    <row r="138" spans="1:6" x14ac:dyDescent="0.25">
      <c r="A138" t="str">
        <f t="shared" si="2"/>
        <v>98692025</v>
      </c>
      <c r="B138">
        <v>9869</v>
      </c>
      <c r="C138">
        <v>2025</v>
      </c>
      <c r="D138" t="s">
        <v>12</v>
      </c>
      <c r="E138" t="s">
        <v>153</v>
      </c>
      <c r="F138" s="29">
        <v>362684.84039999999</v>
      </c>
    </row>
    <row r="139" spans="1:6" x14ac:dyDescent="0.25">
      <c r="A139" t="str">
        <f t="shared" si="2"/>
        <v>98692024</v>
      </c>
      <c r="B139">
        <v>9869</v>
      </c>
      <c r="C139">
        <v>2024</v>
      </c>
      <c r="D139" t="s">
        <v>12</v>
      </c>
      <c r="E139" t="s">
        <v>153</v>
      </c>
      <c r="F139" s="29">
        <v>1824731.1</v>
      </c>
    </row>
    <row r="140" spans="1:6" x14ac:dyDescent="0.25">
      <c r="A140" t="str">
        <f t="shared" si="2"/>
        <v>47072025</v>
      </c>
      <c r="B140">
        <v>4707</v>
      </c>
      <c r="C140">
        <v>2025</v>
      </c>
      <c r="D140" t="s">
        <v>12</v>
      </c>
      <c r="E140" t="s">
        <v>131</v>
      </c>
      <c r="F140" s="29">
        <v>2505661.7096000002</v>
      </c>
    </row>
    <row r="141" spans="1:6" x14ac:dyDescent="0.25">
      <c r="A141" t="str">
        <f t="shared" si="2"/>
        <v>47142025</v>
      </c>
      <c r="B141">
        <v>4714</v>
      </c>
      <c r="C141">
        <v>2025</v>
      </c>
      <c r="D141" t="s">
        <v>12</v>
      </c>
      <c r="E141" t="s">
        <v>132</v>
      </c>
      <c r="F141" s="29">
        <v>249910.02360000001</v>
      </c>
    </row>
    <row r="142" spans="1:6" x14ac:dyDescent="0.25">
      <c r="A142" t="str">
        <f t="shared" si="2"/>
        <v>49342025</v>
      </c>
      <c r="B142">
        <v>4934</v>
      </c>
      <c r="C142">
        <v>2025</v>
      </c>
      <c r="D142" t="s">
        <v>12</v>
      </c>
      <c r="E142" t="s">
        <v>154</v>
      </c>
      <c r="F142" s="29">
        <v>14549468.146200001</v>
      </c>
    </row>
    <row r="143" spans="1:6" x14ac:dyDescent="0.25">
      <c r="A143" t="str">
        <f t="shared" si="2"/>
        <v>49472025</v>
      </c>
      <c r="B143">
        <v>4947</v>
      </c>
      <c r="C143">
        <v>2025</v>
      </c>
      <c r="D143" t="s">
        <v>12</v>
      </c>
      <c r="E143" t="s">
        <v>192</v>
      </c>
      <c r="F143" s="29">
        <v>136152.62</v>
      </c>
    </row>
    <row r="144" spans="1:6" x14ac:dyDescent="0.25">
      <c r="A144" t="str">
        <f t="shared" si="2"/>
        <v>49812025</v>
      </c>
      <c r="B144">
        <v>4981</v>
      </c>
      <c r="C144">
        <v>2025</v>
      </c>
      <c r="D144" t="s">
        <v>12</v>
      </c>
      <c r="E144" t="s">
        <v>155</v>
      </c>
      <c r="F144" s="29">
        <v>511353.696</v>
      </c>
    </row>
    <row r="145" spans="1:6" x14ac:dyDescent="0.25">
      <c r="A145" t="str">
        <f t="shared" si="2"/>
        <v>50382025</v>
      </c>
      <c r="B145">
        <v>5038</v>
      </c>
      <c r="C145">
        <v>2025</v>
      </c>
      <c r="D145" t="s">
        <v>12</v>
      </c>
      <c r="E145" t="s">
        <v>198</v>
      </c>
      <c r="F145" s="29">
        <v>698527.28879999998</v>
      </c>
    </row>
    <row r="146" spans="1:6" x14ac:dyDescent="0.25">
      <c r="A146" t="str">
        <f t="shared" si="2"/>
        <v>50392025</v>
      </c>
      <c r="B146">
        <v>5039</v>
      </c>
      <c r="C146">
        <v>2025</v>
      </c>
      <c r="D146" t="s">
        <v>12</v>
      </c>
      <c r="E146" t="s">
        <v>199</v>
      </c>
      <c r="F146" s="29">
        <v>730505.28</v>
      </c>
    </row>
    <row r="147" spans="1:6" x14ac:dyDescent="0.25">
      <c r="A147" t="str">
        <f t="shared" si="2"/>
        <v>50472025</v>
      </c>
      <c r="B147">
        <v>5047</v>
      </c>
      <c r="C147">
        <v>2025</v>
      </c>
      <c r="D147" t="s">
        <v>12</v>
      </c>
      <c r="E147" t="s">
        <v>157</v>
      </c>
      <c r="F147" s="29">
        <v>972791.57400000002</v>
      </c>
    </row>
    <row r="148" spans="1:6" x14ac:dyDescent="0.25">
      <c r="A148" t="str">
        <f t="shared" si="2"/>
        <v>56902024</v>
      </c>
      <c r="B148">
        <v>5690</v>
      </c>
      <c r="C148">
        <v>2024</v>
      </c>
      <c r="D148" t="s">
        <v>12</v>
      </c>
      <c r="E148" t="s">
        <v>201</v>
      </c>
      <c r="F148" s="29">
        <v>1374630.7620000001</v>
      </c>
    </row>
    <row r="149" spans="1:6" x14ac:dyDescent="0.25">
      <c r="A149" t="str">
        <f t="shared" si="2"/>
        <v>52542025</v>
      </c>
      <c r="B149">
        <v>5254</v>
      </c>
      <c r="C149">
        <v>2025</v>
      </c>
      <c r="D149" t="s">
        <v>12</v>
      </c>
      <c r="E149" t="s">
        <v>159</v>
      </c>
      <c r="F149" s="29">
        <v>91823.86</v>
      </c>
    </row>
    <row r="150" spans="1:6" x14ac:dyDescent="0.25">
      <c r="A150" t="str">
        <f t="shared" si="2"/>
        <v>52562025</v>
      </c>
      <c r="B150">
        <v>5256</v>
      </c>
      <c r="C150">
        <v>2025</v>
      </c>
      <c r="D150" t="s">
        <v>12</v>
      </c>
      <c r="E150" t="s">
        <v>160</v>
      </c>
      <c r="F150" s="29">
        <v>304502.11722000001</v>
      </c>
    </row>
    <row r="151" spans="1:6" x14ac:dyDescent="0.25">
      <c r="A151" t="str">
        <f t="shared" si="2"/>
        <v>53092025</v>
      </c>
      <c r="B151">
        <v>5309</v>
      </c>
      <c r="C151">
        <v>2025</v>
      </c>
      <c r="D151" t="s">
        <v>12</v>
      </c>
      <c r="E151" t="s">
        <v>161</v>
      </c>
      <c r="F151" s="29">
        <v>302850.20699999999</v>
      </c>
    </row>
    <row r="152" spans="1:6" x14ac:dyDescent="0.25">
      <c r="A152" t="str">
        <f t="shared" si="2"/>
        <v>52942025</v>
      </c>
      <c r="B152">
        <v>5294</v>
      </c>
      <c r="C152">
        <v>2025</v>
      </c>
      <c r="D152" t="s">
        <v>12</v>
      </c>
      <c r="E152" t="s">
        <v>162</v>
      </c>
      <c r="F152" s="29">
        <v>4175329.99</v>
      </c>
    </row>
    <row r="153" spans="1:6" x14ac:dyDescent="0.25">
      <c r="A153" t="str">
        <f t="shared" si="2"/>
        <v>56062025</v>
      </c>
      <c r="B153">
        <v>5606</v>
      </c>
      <c r="C153">
        <v>2025</v>
      </c>
      <c r="D153" t="s">
        <v>12</v>
      </c>
      <c r="E153" t="s">
        <v>163</v>
      </c>
      <c r="F153" s="29">
        <v>518658.7488</v>
      </c>
    </row>
    <row r="154" spans="1:6" x14ac:dyDescent="0.25">
      <c r="A154" t="str">
        <f t="shared" si="2"/>
        <v>53902025</v>
      </c>
      <c r="B154">
        <v>5390</v>
      </c>
      <c r="C154">
        <v>2025</v>
      </c>
      <c r="D154" t="s">
        <v>12</v>
      </c>
      <c r="E154" t="s">
        <v>222</v>
      </c>
      <c r="F154" s="29">
        <v>1376591.85</v>
      </c>
    </row>
    <row r="155" spans="1:6" x14ac:dyDescent="0.25">
      <c r="A155" t="str">
        <f t="shared" si="2"/>
        <v>56562025</v>
      </c>
      <c r="B155">
        <v>5656</v>
      </c>
      <c r="C155">
        <v>2025</v>
      </c>
      <c r="D155" t="s">
        <v>12</v>
      </c>
      <c r="E155" t="s">
        <v>178</v>
      </c>
      <c r="F155" s="29">
        <v>273939.48</v>
      </c>
    </row>
    <row r="156" spans="1:6" x14ac:dyDescent="0.25">
      <c r="A156" t="str">
        <f t="shared" si="2"/>
        <v>56582025</v>
      </c>
      <c r="B156">
        <v>5658</v>
      </c>
      <c r="C156">
        <v>2025</v>
      </c>
      <c r="D156" t="s">
        <v>12</v>
      </c>
      <c r="E156" t="s">
        <v>168</v>
      </c>
      <c r="F156" s="29">
        <v>1948586.064</v>
      </c>
    </row>
    <row r="157" spans="1:6" x14ac:dyDescent="0.25">
      <c r="A157" t="str">
        <f t="shared" si="2"/>
        <v>100552025</v>
      </c>
      <c r="B157">
        <v>10055</v>
      </c>
      <c r="C157">
        <v>2025</v>
      </c>
      <c r="D157" t="s">
        <v>12</v>
      </c>
      <c r="E157" t="s">
        <v>170</v>
      </c>
      <c r="F157" s="29">
        <v>1638274.53</v>
      </c>
    </row>
    <row r="158" spans="1:6" x14ac:dyDescent="0.25">
      <c r="A158" t="str">
        <f t="shared" si="2"/>
        <v>100212025</v>
      </c>
      <c r="B158">
        <v>10021</v>
      </c>
      <c r="C158">
        <v>2025</v>
      </c>
      <c r="D158" t="s">
        <v>12</v>
      </c>
      <c r="E158" t="s">
        <v>172</v>
      </c>
      <c r="F158" s="29">
        <v>2395438.35</v>
      </c>
    </row>
    <row r="159" spans="1:6" x14ac:dyDescent="0.25">
      <c r="A159" t="str">
        <f t="shared" si="2"/>
        <v>114152025</v>
      </c>
      <c r="B159">
        <v>11415</v>
      </c>
      <c r="C159">
        <v>2025</v>
      </c>
      <c r="D159" t="s">
        <v>12</v>
      </c>
      <c r="E159" t="s">
        <v>215</v>
      </c>
      <c r="F159" s="29">
        <v>116880.84480000001</v>
      </c>
    </row>
    <row r="160" spans="1:6" x14ac:dyDescent="0.25">
      <c r="A160" t="str">
        <f t="shared" si="2"/>
        <v>114022025</v>
      </c>
      <c r="B160">
        <v>11402</v>
      </c>
      <c r="C160">
        <v>2025</v>
      </c>
      <c r="D160" t="s">
        <v>12</v>
      </c>
      <c r="E160" t="s">
        <v>225</v>
      </c>
      <c r="F160" s="29">
        <v>54787.896000000001</v>
      </c>
    </row>
    <row r="161" spans="1:6" x14ac:dyDescent="0.25">
      <c r="A161" t="str">
        <f t="shared" si="2"/>
        <v>113932025</v>
      </c>
      <c r="B161">
        <v>11393</v>
      </c>
      <c r="C161">
        <v>2025</v>
      </c>
      <c r="D161" t="s">
        <v>12</v>
      </c>
      <c r="E161" t="s">
        <v>216</v>
      </c>
      <c r="F161" s="29">
        <v>677766.31239999994</v>
      </c>
    </row>
    <row r="162" spans="1:6" x14ac:dyDescent="0.25">
      <c r="A162" t="str">
        <f t="shared" si="2"/>
        <v>113792025</v>
      </c>
      <c r="B162">
        <v>11379</v>
      </c>
      <c r="C162">
        <v>2025</v>
      </c>
      <c r="D162" t="s">
        <v>12</v>
      </c>
      <c r="E162" t="s">
        <v>217</v>
      </c>
      <c r="F162" s="29">
        <v>936621.75719999988</v>
      </c>
    </row>
    <row r="163" spans="1:6" x14ac:dyDescent="0.25">
      <c r="A163" t="str">
        <f t="shared" si="2"/>
        <v>114272025</v>
      </c>
      <c r="B163">
        <v>11427</v>
      </c>
      <c r="C163">
        <v>2025</v>
      </c>
      <c r="D163" t="s">
        <v>12</v>
      </c>
      <c r="E163" t="s">
        <v>218</v>
      </c>
      <c r="F163" s="29">
        <v>383515.272</v>
      </c>
    </row>
    <row r="164" spans="1:6" x14ac:dyDescent="0.25">
      <c r="A164" t="str">
        <f t="shared" si="2"/>
        <v>96882025</v>
      </c>
      <c r="B164">
        <v>9688</v>
      </c>
      <c r="C164">
        <v>2025</v>
      </c>
      <c r="D164" t="s">
        <v>12</v>
      </c>
      <c r="E164" t="s">
        <v>173</v>
      </c>
      <c r="F164" s="29">
        <v>288549.58559999999</v>
      </c>
    </row>
    <row r="165" spans="1:6" x14ac:dyDescent="0.25">
      <c r="A165" t="str">
        <f t="shared" si="2"/>
        <v>96252025</v>
      </c>
      <c r="B165">
        <v>9625</v>
      </c>
      <c r="C165">
        <v>2025</v>
      </c>
      <c r="D165" t="s">
        <v>12</v>
      </c>
      <c r="E165" t="s">
        <v>180</v>
      </c>
      <c r="F165" s="29">
        <v>2043727.4312</v>
      </c>
    </row>
    <row r="166" spans="1:6" x14ac:dyDescent="0.25">
      <c r="A166" t="str">
        <f t="shared" si="2"/>
        <v>96122025</v>
      </c>
      <c r="B166">
        <v>9612</v>
      </c>
      <c r="C166">
        <v>2025</v>
      </c>
      <c r="D166" t="s">
        <v>12</v>
      </c>
      <c r="E166" t="s">
        <v>174</v>
      </c>
      <c r="F166" s="29">
        <v>288549.58559999999</v>
      </c>
    </row>
    <row r="167" spans="1:6" x14ac:dyDescent="0.25">
      <c r="A167" t="str">
        <f t="shared" si="2"/>
        <v>73472025</v>
      </c>
      <c r="B167">
        <v>7347</v>
      </c>
      <c r="C167">
        <v>2025</v>
      </c>
      <c r="D167" t="s">
        <v>12</v>
      </c>
      <c r="E167" t="s">
        <v>175</v>
      </c>
      <c r="F167" s="29">
        <v>1014250.2</v>
      </c>
    </row>
    <row r="168" spans="1:6" x14ac:dyDescent="0.25">
      <c r="A168" t="str">
        <f t="shared" si="2"/>
        <v>73502025</v>
      </c>
      <c r="B168">
        <v>7350</v>
      </c>
      <c r="C168">
        <v>2025</v>
      </c>
      <c r="D168" t="s">
        <v>12</v>
      </c>
      <c r="E168" t="s">
        <v>176</v>
      </c>
      <c r="F168" s="29">
        <v>2128852.9500000002</v>
      </c>
    </row>
    <row r="169" spans="1:6" x14ac:dyDescent="0.25">
      <c r="A169" t="str">
        <f t="shared" si="2"/>
        <v>48992025</v>
      </c>
      <c r="B169">
        <v>4899</v>
      </c>
      <c r="C169">
        <v>2025</v>
      </c>
      <c r="D169" t="s">
        <v>12</v>
      </c>
      <c r="E169" t="s">
        <v>233</v>
      </c>
      <c r="F169" s="29">
        <v>5900936.2628000006</v>
      </c>
    </row>
    <row r="170" spans="1:6" x14ac:dyDescent="0.25">
      <c r="A170" t="str">
        <f t="shared" si="2"/>
        <v>112962024</v>
      </c>
      <c r="B170">
        <v>11296</v>
      </c>
      <c r="C170">
        <v>2024</v>
      </c>
      <c r="D170" t="s">
        <v>12</v>
      </c>
      <c r="E170" t="s">
        <v>235</v>
      </c>
      <c r="F170" s="29">
        <v>3863793.7974</v>
      </c>
    </row>
    <row r="171" spans="1:6" x14ac:dyDescent="0.25">
      <c r="A171" t="str">
        <f t="shared" si="2"/>
        <v>512062024</v>
      </c>
      <c r="B171">
        <v>51206</v>
      </c>
      <c r="C171">
        <v>2024</v>
      </c>
      <c r="D171" t="s">
        <v>12</v>
      </c>
      <c r="E171" t="s">
        <v>236</v>
      </c>
      <c r="F171" s="29">
        <v>3863793.7974</v>
      </c>
    </row>
    <row r="172" spans="1:6" x14ac:dyDescent="0.25">
      <c r="A172" t="str">
        <f t="shared" si="2"/>
        <v>53512024</v>
      </c>
      <c r="B172">
        <v>5351</v>
      </c>
      <c r="C172">
        <v>2024</v>
      </c>
      <c r="D172" t="s">
        <v>12</v>
      </c>
      <c r="E172" t="s">
        <v>247</v>
      </c>
      <c r="F172" s="29">
        <v>3863793.7974</v>
      </c>
    </row>
    <row r="173" spans="1:6" x14ac:dyDescent="0.25">
      <c r="A173" t="str">
        <f t="shared" si="2"/>
        <v>52932025</v>
      </c>
      <c r="B173">
        <v>5293</v>
      </c>
      <c r="C173">
        <v>2025</v>
      </c>
      <c r="D173" t="s">
        <v>12</v>
      </c>
      <c r="E173" t="s">
        <v>248</v>
      </c>
      <c r="F173" s="29">
        <v>5607686.1944000004</v>
      </c>
    </row>
    <row r="174" spans="1:6" x14ac:dyDescent="0.25">
      <c r="A174" t="str">
        <f t="shared" si="2"/>
        <v>49942025</v>
      </c>
      <c r="B174">
        <v>4994</v>
      </c>
      <c r="C174">
        <v>2025</v>
      </c>
      <c r="D174" t="s">
        <v>12</v>
      </c>
      <c r="E174" t="s">
        <v>238</v>
      </c>
      <c r="F174" s="29">
        <v>5608519.6568</v>
      </c>
    </row>
    <row r="175" spans="1:6" x14ac:dyDescent="0.25">
      <c r="A175" t="str">
        <f t="shared" si="2"/>
        <v>49902025</v>
      </c>
      <c r="B175">
        <v>4990</v>
      </c>
      <c r="C175">
        <v>2025</v>
      </c>
      <c r="D175" t="s">
        <v>12</v>
      </c>
      <c r="E175" t="s">
        <v>237</v>
      </c>
      <c r="F175" s="29">
        <v>271641.33</v>
      </c>
    </row>
    <row r="176" spans="1:6" x14ac:dyDescent="0.25">
      <c r="A176" t="str">
        <f t="shared" si="2"/>
        <v>50142025</v>
      </c>
      <c r="B176">
        <v>5014</v>
      </c>
      <c r="C176">
        <v>2025</v>
      </c>
      <c r="D176" t="s">
        <v>12</v>
      </c>
      <c r="E176" t="s">
        <v>241</v>
      </c>
      <c r="F176" s="29">
        <v>6745539.3790199999</v>
      </c>
    </row>
    <row r="177" spans="1:6" x14ac:dyDescent="0.25">
      <c r="A177" t="str">
        <f t="shared" si="2"/>
        <v>53252024</v>
      </c>
      <c r="B177">
        <v>5325</v>
      </c>
      <c r="C177">
        <v>2024</v>
      </c>
      <c r="D177" t="s">
        <v>12</v>
      </c>
      <c r="E177" t="s">
        <v>246</v>
      </c>
      <c r="F177" s="29">
        <v>2737096.65</v>
      </c>
    </row>
    <row r="178" spans="1:6" x14ac:dyDescent="0.25">
      <c r="A178" t="str">
        <f t="shared" si="2"/>
        <v>54682025</v>
      </c>
      <c r="B178">
        <v>5468</v>
      </c>
      <c r="C178">
        <v>2025</v>
      </c>
      <c r="D178" t="s">
        <v>12</v>
      </c>
      <c r="E178" t="s">
        <v>249</v>
      </c>
      <c r="F178" s="29">
        <v>2053688.1240000001</v>
      </c>
    </row>
    <row r="179" spans="1:6" x14ac:dyDescent="0.25">
      <c r="A179" t="str">
        <f t="shared" si="2"/>
        <v>54822025</v>
      </c>
      <c r="B179">
        <v>5482</v>
      </c>
      <c r="C179">
        <v>2025</v>
      </c>
      <c r="D179" t="s">
        <v>12</v>
      </c>
      <c r="E179" t="s">
        <v>250</v>
      </c>
      <c r="F179" s="29">
        <v>730382.71200000006</v>
      </c>
    </row>
    <row r="180" spans="1:6" x14ac:dyDescent="0.25">
      <c r="A180" t="str">
        <f t="shared" si="2"/>
        <v>56772025</v>
      </c>
      <c r="B180">
        <v>5677</v>
      </c>
      <c r="C180">
        <v>2025</v>
      </c>
      <c r="D180" t="s">
        <v>12</v>
      </c>
      <c r="E180" t="s">
        <v>251</v>
      </c>
      <c r="F180" s="29">
        <v>153930.087</v>
      </c>
    </row>
    <row r="181" spans="1:6" x14ac:dyDescent="0.25">
      <c r="A181" t="str">
        <f t="shared" si="2"/>
        <v>101052025</v>
      </c>
      <c r="B181">
        <v>10105</v>
      </c>
      <c r="C181">
        <v>2025</v>
      </c>
      <c r="D181" t="s">
        <v>12</v>
      </c>
      <c r="E181" t="s">
        <v>252</v>
      </c>
      <c r="F181" s="29">
        <v>1383997</v>
      </c>
    </row>
    <row r="182" spans="1:6" x14ac:dyDescent="0.25">
      <c r="A182" t="str">
        <f t="shared" si="2"/>
        <v>81782024</v>
      </c>
      <c r="B182">
        <v>8178</v>
      </c>
      <c r="C182">
        <v>2024</v>
      </c>
      <c r="D182" t="s">
        <v>12</v>
      </c>
      <c r="E182" t="s">
        <v>253</v>
      </c>
      <c r="F182" s="29">
        <v>2658024.969</v>
      </c>
    </row>
    <row r="183" spans="1:6" x14ac:dyDescent="0.25">
      <c r="A183" t="str">
        <f t="shared" si="2"/>
        <v>50642025</v>
      </c>
      <c r="B183">
        <v>5064</v>
      </c>
      <c r="C183">
        <v>2025</v>
      </c>
      <c r="D183" t="s">
        <v>12</v>
      </c>
      <c r="E183" t="s">
        <v>244</v>
      </c>
      <c r="F183" s="29">
        <v>9793616.2736000009</v>
      </c>
    </row>
    <row r="184" spans="1:6" x14ac:dyDescent="0.25">
      <c r="A184" t="str">
        <f t="shared" si="2"/>
        <v>50672025</v>
      </c>
      <c r="B184">
        <v>5067</v>
      </c>
      <c r="C184">
        <v>2025</v>
      </c>
      <c r="D184" t="s">
        <v>12</v>
      </c>
      <c r="E184" t="s">
        <v>243</v>
      </c>
      <c r="F184" s="29">
        <v>1539208.9439999999</v>
      </c>
    </row>
    <row r="185" spans="1:6" x14ac:dyDescent="0.25">
      <c r="A185" t="str">
        <f t="shared" si="2"/>
        <v>50672024</v>
      </c>
      <c r="B185">
        <v>5067</v>
      </c>
      <c r="C185">
        <v>2024</v>
      </c>
      <c r="D185" t="s">
        <v>12</v>
      </c>
      <c r="E185" t="s">
        <v>243</v>
      </c>
      <c r="F185" s="29">
        <v>6080004.0252</v>
      </c>
    </row>
    <row r="186" spans="1:6" x14ac:dyDescent="0.25">
      <c r="A186" t="str">
        <f t="shared" si="2"/>
        <v>50632025</v>
      </c>
      <c r="B186">
        <v>5063</v>
      </c>
      <c r="C186">
        <v>2025</v>
      </c>
      <c r="D186" t="s">
        <v>12</v>
      </c>
      <c r="E186" t="s">
        <v>245</v>
      </c>
      <c r="F186" s="29">
        <v>2451519.7469600001</v>
      </c>
    </row>
    <row r="187" spans="1:6" x14ac:dyDescent="0.25">
      <c r="A187" t="str">
        <f t="shared" si="2"/>
        <v>50022024</v>
      </c>
      <c r="B187">
        <v>5002</v>
      </c>
      <c r="C187">
        <v>2024</v>
      </c>
      <c r="D187" t="s">
        <v>12</v>
      </c>
      <c r="E187" t="s">
        <v>239</v>
      </c>
      <c r="F187" s="29">
        <v>5878246.8832</v>
      </c>
    </row>
    <row r="188" spans="1:6" x14ac:dyDescent="0.25">
      <c r="A188" t="str">
        <f t="shared" si="2"/>
        <v>48232024</v>
      </c>
      <c r="B188">
        <v>4823</v>
      </c>
      <c r="C188">
        <v>2024</v>
      </c>
      <c r="D188" t="s">
        <v>12</v>
      </c>
      <c r="E188" t="s">
        <v>240</v>
      </c>
      <c r="F188" s="29">
        <v>9885470.7756000012</v>
      </c>
    </row>
    <row r="189" spans="1:6" x14ac:dyDescent="0.25">
      <c r="A189" t="str">
        <f t="shared" si="2"/>
        <v>58472025</v>
      </c>
      <c r="B189">
        <v>5847</v>
      </c>
      <c r="C189">
        <v>2025</v>
      </c>
      <c r="D189" t="s">
        <v>12</v>
      </c>
      <c r="E189" t="s">
        <v>242</v>
      </c>
      <c r="F189" s="29">
        <v>8350018.5407999996</v>
      </c>
    </row>
    <row r="190" spans="1:6" x14ac:dyDescent="0.25">
      <c r="B190" t="s">
        <v>90</v>
      </c>
      <c r="F190" s="29">
        <v>2229315283.9719915</v>
      </c>
    </row>
  </sheetData>
  <sheetProtection algorithmName="SHA-512" hashValue="Jj8Nbac7+Etr7POohEZ0VJK3jwkSkA5b6Ft5NiRk9L5gY2qyCZBjicZtMoYTjUY81p2yQIw9bq1tcUx3ZhK6+g==" saltValue="tXjoIKroKLQa+0yJEti0fw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Таблица 1</vt:lpstr>
      <vt:lpstr>Таблица 2</vt:lpstr>
      <vt:lpstr>Таблица 3</vt:lpstr>
      <vt:lpstr>Лист1</vt:lpstr>
      <vt:lpstr>'Таблица 1'!Область_печати</vt:lpstr>
      <vt:lpstr>'Таблица 2'!Область_печати</vt:lpstr>
      <vt:lpstr>'Таблица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Васекина</cp:lastModifiedBy>
  <cp:lastPrinted>2023-07-06T08:16:40Z</cp:lastPrinted>
  <dcterms:created xsi:type="dcterms:W3CDTF">2020-01-09T14:46:30Z</dcterms:created>
  <dcterms:modified xsi:type="dcterms:W3CDTF">2023-07-10T06:49:18Z</dcterms:modified>
</cp:coreProperties>
</file>