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АПУНОВА\2017 год\ПРОГНОЗ\ПРОГНОЗ -\"/>
    </mc:Choice>
  </mc:AlternateContent>
  <bookViews>
    <workbookView xWindow="0" yWindow="0" windowWidth="25005" windowHeight="10920"/>
  </bookViews>
  <sheets>
    <sheet name="форма 2п для МО и ГО" sheetId="2" r:id="rId1"/>
  </sheets>
  <definedNames>
    <definedName name="_xlnm.Print_Titles" localSheetId="0">'форма 2п для МО и ГО'!$13:$16</definedName>
    <definedName name="_xlnm.Print_Area" localSheetId="0">'форма 2п для МО и ГО'!$A$1:$S$75</definedName>
  </definedNames>
  <calcPr calcId="152511" iterate="1"/>
</workbook>
</file>

<file path=xl/calcChain.xml><?xml version="1.0" encoding="utf-8"?>
<calcChain xmlns="http://schemas.openxmlformats.org/spreadsheetml/2006/main">
  <c r="P50" i="2" l="1"/>
  <c r="O50" i="2"/>
  <c r="N50" i="2"/>
  <c r="G42" i="2" l="1"/>
  <c r="J42" i="2" s="1"/>
  <c r="M42" i="2" s="1"/>
  <c r="E42" i="2"/>
  <c r="H42" i="2" s="1"/>
  <c r="K42" i="2" s="1"/>
  <c r="D42" i="2"/>
  <c r="F42" i="2" s="1"/>
  <c r="I42" i="2" s="1"/>
  <c r="L42" i="2" s="1"/>
  <c r="O39" i="2"/>
  <c r="P39" i="2"/>
  <c r="R39" i="2"/>
  <c r="S39" i="2"/>
  <c r="Q39" i="2"/>
  <c r="N39" i="2"/>
  <c r="D39" i="2"/>
  <c r="E39" i="2" s="1"/>
  <c r="D37" i="2"/>
  <c r="E37" i="2" s="1"/>
  <c r="D35" i="2"/>
  <c r="D36" i="2" s="1"/>
  <c r="C35" i="2"/>
  <c r="G39" i="2" l="1"/>
  <c r="J39" i="2" s="1"/>
  <c r="M39" i="2" s="1"/>
  <c r="H39" i="2"/>
  <c r="K39" i="2" s="1"/>
  <c r="G37" i="2"/>
  <c r="E35" i="2"/>
  <c r="E36" i="2" s="1"/>
  <c r="H37" i="2"/>
  <c r="F37" i="2"/>
  <c r="F39" i="2"/>
  <c r="I39" i="2" s="1"/>
  <c r="L39" i="2" s="1"/>
  <c r="K37" i="2" l="1"/>
  <c r="K35" i="2" s="1"/>
  <c r="K36" i="2" s="1"/>
  <c r="H35" i="2"/>
  <c r="H36" i="2" s="1"/>
  <c r="G35" i="2"/>
  <c r="G36" i="2" s="1"/>
  <c r="J37" i="2"/>
  <c r="I37" i="2"/>
  <c r="F35" i="2"/>
  <c r="F36" i="2" s="1"/>
  <c r="I35" i="2" l="1"/>
  <c r="I36" i="2" s="1"/>
  <c r="L37" i="2"/>
  <c r="L35" i="2" s="1"/>
  <c r="M37" i="2"/>
  <c r="M35" i="2" s="1"/>
  <c r="M36" i="2" s="1"/>
  <c r="J35" i="2"/>
  <c r="J36" i="2" s="1"/>
  <c r="L36" i="2" l="1"/>
  <c r="S50" i="2" l="1"/>
  <c r="R50" i="2"/>
  <c r="Q50" i="2"/>
</calcChain>
</file>

<file path=xl/sharedStrings.xml><?xml version="1.0" encoding="utf-8"?>
<sst xmlns="http://schemas.openxmlformats.org/spreadsheetml/2006/main" count="132" uniqueCount="90">
  <si>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</si>
  <si>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</si>
  <si>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</si>
  <si>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</si>
  <si>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</si>
  <si>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</si>
  <si>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</si>
  <si>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</si>
  <si>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</si>
  <si>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</si>
  <si>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</si>
  <si>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</si>
  <si>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</si>
  <si>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</si>
  <si>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</si>
  <si>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</si>
  <si>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</si>
  <si>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</si>
  <si>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</si>
  <si>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</si>
  <si>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</si>
  <si>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</si>
  <si>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</si>
  <si>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</si>
  <si>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</si>
  <si>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</si>
  <si>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</si>
  <si>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</si>
  <si>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</si>
  <si>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</si>
  <si>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</si>
  <si>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</si>
  <si>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</si>
  <si>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</si>
  <si>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</si>
  <si>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</si>
  <si>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</si>
  <si>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</si>
  <si>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Количество малых и средних предприятий, включая микропредприятия (на конец года)</t>
  </si>
  <si>
    <t>% г/г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</si>
  <si>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</si>
  <si>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</si>
  <si>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</si>
  <si>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</si>
  <si>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% к предыдущему году
в сопоставимых ценах</t>
  </si>
  <si>
    <t>Индекс физического объема оборота розничной торговли</t>
  </si>
  <si>
    <t>Индекс физического объема платных услуг населению</t>
  </si>
  <si>
    <t>Темп роста номинальной начисленной среднемесячной заработной платы работников организаций</t>
  </si>
  <si>
    <t>млн. рублей</t>
  </si>
  <si>
    <t>целевой</t>
  </si>
  <si>
    <t>3 вариант</t>
  </si>
  <si>
    <t>Приложение</t>
  </si>
  <si>
    <t>ПРОГНОЗ</t>
  </si>
  <si>
    <t>млн. руб.</t>
  </si>
  <si>
    <t>учрежд. на 100 тыс. населения</t>
  </si>
  <si>
    <t>Управляющий делами администрации</t>
  </si>
  <si>
    <t>Георгиевского городского округа</t>
  </si>
  <si>
    <t>Ставропольского края</t>
  </si>
  <si>
    <t>А.Н.Савченко</t>
  </si>
  <si>
    <t xml:space="preserve">к постановлению администрации </t>
  </si>
  <si>
    <t>Георгиевского городского</t>
  </si>
  <si>
    <t>округа Ставропольского края</t>
  </si>
  <si>
    <t xml:space="preserve"> социально-экономического развития Георгиевского городского округа Ставропольского края до 2035 года</t>
  </si>
  <si>
    <t>3. Сельское хозяйство</t>
  </si>
  <si>
    <t>5. Малое и среднее предпринимательство, включая микропредприятия</t>
  </si>
  <si>
    <t>6. Инвестиции и строительство</t>
  </si>
  <si>
    <t>2. Промышленное производство</t>
  </si>
  <si>
    <t>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</si>
  <si>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</t>
  </si>
  <si>
    <t>1 Демографические показатели</t>
  </si>
  <si>
    <t>Численностьпостоянного  населения (среднегодовая)</t>
  </si>
  <si>
    <t xml:space="preserve">Численность населения трудоспособного возраста
</t>
  </si>
  <si>
    <t>число родившихся 
на 1000 человек населения</t>
  </si>
  <si>
    <t>Объем отгруженных товаров собственного производства, выполненных работ и услуг собственными силами</t>
  </si>
  <si>
    <t>Темп роста отгрузки обрабатывающего производства</t>
  </si>
  <si>
    <t>Темп роста отгрузки обеспечения электрической энергией, газом и паром; кондиционирование воздуха</t>
  </si>
  <si>
    <t>Темп роста отгрузки водоснабжение; водоотведение, организация сбора и утилизации отходов, деятельность по ликвидации загрязнений</t>
  </si>
  <si>
    <t>4. Торговля и услуги населению</t>
  </si>
  <si>
    <t xml:space="preserve">Объем инвестиций в основной капитал за счет всех источников финансирования </t>
  </si>
  <si>
    <t>тыс.кв. м. в общей площади</t>
  </si>
  <si>
    <t>7. Труд и занятость</t>
  </si>
  <si>
    <t>8. Развитие социальной сферы</t>
  </si>
  <si>
    <t>Оценка показателя</t>
  </si>
  <si>
    <t>Отчет</t>
  </si>
  <si>
    <t>Прогноз</t>
  </si>
  <si>
    <t xml:space="preserve"> Миграционный прирост (убыль)</t>
  </si>
  <si>
    <t>Индекс физического объема инвестиций в основной капитал</t>
  </si>
  <si>
    <t>% к предыдущему году в сопоставимых ценах</t>
  </si>
  <si>
    <t xml:space="preserve">  тыс. чел.</t>
  </si>
  <si>
    <t xml:space="preserve">от              2021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</si>
</sst>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sz val="25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Fill="1"/>
    <xf numFmtId="0" fontId="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2" fontId="3" fillId="0" borderId="0" xfId="0" applyNumberFormat="1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 applyFill="1"/>
    <xf numFmtId="0" fontId="7" fillId="0" borderId="0" xfId="0" applyFont="1"/>
    <xf numFmtId="0" fontId="2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0" fontId="0" fillId="0" borderId="0" xfId="0" applyFont="1" applyFill="1"/>
    <xf numFmtId="164" fontId="8" fillId="0" borderId="5" xfId="0" applyNumberFormat="1" applyFont="1" applyFill="1" applyBorder="1" applyAlignment="1" applyProtection="1">
      <alignment vertical="center" wrapText="1"/>
      <protection locked="0"/>
    </xf>
    <xf numFmtId="164" fontId="8" fillId="0" borderId="6" xfId="0" applyNumberFormat="1" applyFont="1" applyFill="1" applyBorder="1" applyAlignment="1" applyProtection="1">
      <alignment vertical="center" wrapText="1"/>
      <protection locked="0"/>
    </xf>
    <xf numFmtId="164" fontId="8" fillId="0" borderId="7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164" fontId="8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6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1" fillId="0" borderId="7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tabSelected="1" view="pageBreakPreview" zoomScale="70" zoomScaleNormal="70" zoomScaleSheetLayoutView="70" workbookViewId="0">
      <selection activeCell="F67" sqref="F67"/>
    </sheetView>
  </sheetViews>
  <sheetFormatPr defaultRowHeight="12.75" x14ac:dyDescent="0.2"/>
  <cols>
    <col min="1" max="1" width="38.42578125" style="6" customWidth="1"/>
    <col min="2" max="2" width="23.7109375" style="7" customWidth="1"/>
    <col min="3" max="3" width="15.85546875" style="6" customWidth="1"/>
    <col min="4" max="4" width="13.5703125" style="6" customWidth="1"/>
    <col min="5" max="5" width="16" style="6" customWidth="1"/>
    <col min="6" max="6" width="15.42578125" style="6" customWidth="1"/>
    <col min="7" max="7" width="16.140625" style="6" customWidth="1"/>
    <col min="8" max="8" width="14" style="6" customWidth="1"/>
    <col min="9" max="9" width="15.140625" style="6" customWidth="1"/>
    <col min="10" max="10" width="16.85546875" style="6" customWidth="1"/>
    <col min="11" max="11" width="15.28515625" style="6" customWidth="1"/>
    <col min="12" max="12" width="15.85546875" style="6" customWidth="1"/>
    <col min="13" max="13" width="15.140625" style="6" customWidth="1"/>
    <col min="14" max="14" width="13" style="23" customWidth="1"/>
    <col min="15" max="15" width="14.28515625" style="23" customWidth="1"/>
    <col min="16" max="16" width="13.140625" style="23" customWidth="1"/>
    <col min="17" max="17" width="13.28515625" style="23" customWidth="1"/>
    <col min="18" max="18" width="16.42578125" style="23" customWidth="1"/>
    <col min="19" max="19" width="14.5703125" style="23" customWidth="1"/>
    <col min="20" max="16384" width="9.140625" style="6"/>
  </cols>
  <sheetData>
    <row r="1" spans="1:19" s="2" customFormat="1" ht="29.25" customHeight="1" x14ac:dyDescent="0.45">
      <c r="B1" s="8"/>
      <c r="H1" s="10"/>
      <c r="I1" s="10"/>
      <c r="J1" s="10"/>
      <c r="K1" s="34"/>
      <c r="L1" s="34"/>
      <c r="M1" s="34"/>
      <c r="N1" s="4"/>
      <c r="O1" s="32" t="s">
        <v>51</v>
      </c>
      <c r="P1" s="32"/>
      <c r="Q1" s="32"/>
      <c r="R1" s="32"/>
      <c r="S1" s="32"/>
    </row>
    <row r="2" spans="1:19" s="2" customFormat="1" ht="20.25" customHeight="1" x14ac:dyDescent="0.45">
      <c r="B2" s="8"/>
      <c r="H2" s="12"/>
      <c r="I2" s="12"/>
      <c r="J2" s="12"/>
      <c r="K2" s="34"/>
      <c r="L2" s="34"/>
      <c r="M2" s="34"/>
      <c r="N2" s="4"/>
      <c r="O2" s="4"/>
      <c r="P2" s="4"/>
      <c r="Q2" s="4"/>
      <c r="R2" s="4"/>
      <c r="S2" s="4"/>
    </row>
    <row r="3" spans="1:19" s="2" customFormat="1" ht="25.5" customHeight="1" x14ac:dyDescent="0.45">
      <c r="B3" s="8"/>
      <c r="H3" s="10"/>
      <c r="I3" s="10"/>
      <c r="J3" s="10"/>
      <c r="K3" s="35"/>
      <c r="L3" s="35"/>
      <c r="M3" s="35"/>
      <c r="N3" s="4"/>
      <c r="O3" s="33" t="s">
        <v>59</v>
      </c>
      <c r="P3" s="33"/>
      <c r="Q3" s="33"/>
      <c r="R3" s="33"/>
      <c r="S3" s="33"/>
    </row>
    <row r="4" spans="1:19" s="2" customFormat="1" ht="26.25" customHeight="1" x14ac:dyDescent="0.45">
      <c r="B4" s="8"/>
      <c r="H4" s="10"/>
      <c r="I4" s="10"/>
      <c r="J4" s="10"/>
      <c r="K4" s="35"/>
      <c r="L4" s="35"/>
      <c r="M4" s="35"/>
      <c r="N4" s="4"/>
      <c r="O4" s="33" t="s">
        <v>60</v>
      </c>
      <c r="P4" s="33"/>
      <c r="Q4" s="33"/>
      <c r="R4" s="33"/>
      <c r="S4" s="33"/>
    </row>
    <row r="5" spans="1:19" s="2" customFormat="1" ht="27.75" customHeight="1" x14ac:dyDescent="0.45">
      <c r="B5" s="8"/>
      <c r="H5" s="12"/>
      <c r="I5" s="12"/>
      <c r="J5" s="12"/>
      <c r="K5" s="35"/>
      <c r="L5" s="35"/>
      <c r="M5" s="35"/>
      <c r="N5" s="4"/>
      <c r="O5" s="33" t="s">
        <v>61</v>
      </c>
      <c r="P5" s="33"/>
      <c r="Q5" s="33"/>
      <c r="R5" s="33"/>
      <c r="S5" s="33"/>
    </row>
    <row r="6" spans="1:19" s="2" customFormat="1" ht="27.75" customHeight="1" x14ac:dyDescent="0.45">
      <c r="B6" s="8"/>
      <c r="H6" s="12"/>
      <c r="I6" s="12"/>
      <c r="J6" s="12"/>
      <c r="K6" s="35"/>
      <c r="L6" s="35"/>
      <c r="M6" s="35"/>
      <c r="N6" s="4"/>
      <c r="O6" s="33" t="s">
        <v>89</v>
      </c>
      <c r="P6" s="33"/>
      <c r="Q6" s="33"/>
      <c r="R6" s="33"/>
      <c r="S6" s="33"/>
    </row>
    <row r="7" spans="1:19" s="2" customFormat="1" ht="31.5" x14ac:dyDescent="0.45">
      <c r="B7" s="8"/>
      <c r="H7" s="12"/>
      <c r="I7" s="12"/>
      <c r="J7" s="12"/>
      <c r="K7" s="12"/>
      <c r="L7" s="12"/>
      <c r="M7" s="12"/>
      <c r="N7" s="4"/>
      <c r="O7" s="4"/>
      <c r="P7" s="4"/>
      <c r="Q7" s="4"/>
      <c r="R7" s="4"/>
      <c r="S7" s="4"/>
    </row>
    <row r="8" spans="1:19" s="2" customFormat="1" ht="31.5" x14ac:dyDescent="0.45">
      <c r="B8" s="8"/>
      <c r="H8" s="27"/>
      <c r="I8" s="27"/>
      <c r="J8" s="27"/>
      <c r="K8" s="27"/>
      <c r="L8" s="27"/>
      <c r="M8" s="27"/>
      <c r="N8" s="4"/>
      <c r="O8" s="4"/>
      <c r="P8" s="4"/>
      <c r="Q8" s="4"/>
      <c r="R8" s="4"/>
      <c r="S8" s="4"/>
    </row>
    <row r="9" spans="1:19" s="2" customFormat="1" ht="31.5" x14ac:dyDescent="0.45">
      <c r="B9" s="8"/>
      <c r="H9" s="12"/>
      <c r="I9" s="12"/>
      <c r="J9" s="12"/>
      <c r="K9" s="13"/>
      <c r="L9" s="13"/>
      <c r="M9" s="13"/>
      <c r="N9" s="4"/>
      <c r="O9" s="4"/>
      <c r="P9" s="4"/>
      <c r="Q9" s="4"/>
      <c r="R9" s="4"/>
      <c r="S9" s="4"/>
    </row>
    <row r="10" spans="1:19" s="2" customFormat="1" ht="31.5" x14ac:dyDescent="0.45">
      <c r="B10" s="31" t="s">
        <v>52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22"/>
    </row>
    <row r="11" spans="1:19" s="2" customFormat="1" ht="42" customHeight="1" x14ac:dyDescent="0.45">
      <c r="A11" s="15"/>
      <c r="B11" s="36" t="s">
        <v>62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22"/>
    </row>
    <row r="12" spans="1:19" ht="23.25" customHeight="1" x14ac:dyDescent="0.2"/>
    <row r="13" spans="1:19" s="1" customFormat="1" ht="56.25" x14ac:dyDescent="0.2">
      <c r="A13" s="39" t="s">
        <v>24</v>
      </c>
      <c r="B13" s="39" t="s">
        <v>25</v>
      </c>
      <c r="C13" s="3" t="s">
        <v>83</v>
      </c>
      <c r="D13" s="3" t="s">
        <v>82</v>
      </c>
      <c r="E13" s="53" t="s">
        <v>84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</row>
    <row r="14" spans="1:19" s="1" customFormat="1" ht="18.75" x14ac:dyDescent="0.2">
      <c r="A14" s="40"/>
      <c r="B14" s="40"/>
      <c r="C14" s="39">
        <v>2020</v>
      </c>
      <c r="D14" s="39">
        <v>2021</v>
      </c>
      <c r="E14" s="37">
        <v>2022</v>
      </c>
      <c r="F14" s="38"/>
      <c r="G14" s="49"/>
      <c r="H14" s="37">
        <v>2023</v>
      </c>
      <c r="I14" s="38"/>
      <c r="J14" s="49"/>
      <c r="K14" s="37">
        <v>2024</v>
      </c>
      <c r="L14" s="38"/>
      <c r="M14" s="38"/>
      <c r="N14" s="53">
        <v>2030</v>
      </c>
      <c r="O14" s="53"/>
      <c r="P14" s="53"/>
      <c r="Q14" s="53">
        <v>2035</v>
      </c>
      <c r="R14" s="53"/>
      <c r="S14" s="53"/>
    </row>
    <row r="15" spans="1:19" s="1" customFormat="1" ht="33.75" customHeight="1" x14ac:dyDescent="0.2">
      <c r="A15" s="40"/>
      <c r="B15" s="40"/>
      <c r="C15" s="40"/>
      <c r="D15" s="40"/>
      <c r="E15" s="3" t="s">
        <v>35</v>
      </c>
      <c r="F15" s="3" t="s">
        <v>34</v>
      </c>
      <c r="G15" s="3" t="s">
        <v>49</v>
      </c>
      <c r="H15" s="3" t="s">
        <v>35</v>
      </c>
      <c r="I15" s="3" t="s">
        <v>34</v>
      </c>
      <c r="J15" s="3" t="s">
        <v>49</v>
      </c>
      <c r="K15" s="3" t="s">
        <v>35</v>
      </c>
      <c r="L15" s="3" t="s">
        <v>34</v>
      </c>
      <c r="M15" s="3" t="s">
        <v>49</v>
      </c>
      <c r="N15" s="20" t="s">
        <v>35</v>
      </c>
      <c r="O15" s="20" t="s">
        <v>34</v>
      </c>
      <c r="P15" s="20" t="s">
        <v>49</v>
      </c>
      <c r="Q15" s="20" t="s">
        <v>35</v>
      </c>
      <c r="R15" s="20" t="s">
        <v>34</v>
      </c>
      <c r="S15" s="20" t="s">
        <v>49</v>
      </c>
    </row>
    <row r="16" spans="1:19" s="1" customFormat="1" ht="26.25" customHeight="1" x14ac:dyDescent="0.2">
      <c r="A16" s="41"/>
      <c r="B16" s="41"/>
      <c r="C16" s="41"/>
      <c r="D16" s="41"/>
      <c r="E16" s="3" t="s">
        <v>36</v>
      </c>
      <c r="F16" s="3" t="s">
        <v>37</v>
      </c>
      <c r="G16" s="5" t="s">
        <v>50</v>
      </c>
      <c r="H16" s="3" t="s">
        <v>36</v>
      </c>
      <c r="I16" s="3" t="s">
        <v>37</v>
      </c>
      <c r="J16" s="5" t="s">
        <v>50</v>
      </c>
      <c r="K16" s="3" t="s">
        <v>36</v>
      </c>
      <c r="L16" s="5" t="s">
        <v>37</v>
      </c>
      <c r="M16" s="5" t="s">
        <v>50</v>
      </c>
      <c r="N16" s="20" t="s">
        <v>36</v>
      </c>
      <c r="O16" s="20" t="s">
        <v>37</v>
      </c>
      <c r="P16" s="20" t="s">
        <v>50</v>
      </c>
      <c r="Q16" s="20" t="s">
        <v>36</v>
      </c>
      <c r="R16" s="20" t="s">
        <v>37</v>
      </c>
      <c r="S16" s="20" t="s">
        <v>50</v>
      </c>
    </row>
    <row r="17" spans="1:19" s="1" customFormat="1" ht="22.5" customHeight="1" x14ac:dyDescent="0.2">
      <c r="A17" s="50" t="s">
        <v>69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2"/>
    </row>
    <row r="18" spans="1:19" s="1" customFormat="1" ht="48.75" customHeight="1" x14ac:dyDescent="0.2">
      <c r="A18" s="21" t="s">
        <v>70</v>
      </c>
      <c r="B18" s="21" t="s">
        <v>11</v>
      </c>
      <c r="C18" s="21">
        <v>163.69999999999999</v>
      </c>
      <c r="D18" s="21">
        <v>162.30000000000001</v>
      </c>
      <c r="E18" s="21">
        <v>160.9</v>
      </c>
      <c r="F18" s="21">
        <v>161</v>
      </c>
      <c r="G18" s="21">
        <v>161.1</v>
      </c>
      <c r="H18" s="21">
        <v>159.5</v>
      </c>
      <c r="I18" s="21">
        <v>159.6</v>
      </c>
      <c r="J18" s="21">
        <v>160</v>
      </c>
      <c r="K18" s="21">
        <v>158.1</v>
      </c>
      <c r="L18" s="21">
        <v>158.19999999999999</v>
      </c>
      <c r="M18" s="21">
        <v>160</v>
      </c>
      <c r="N18" s="21">
        <v>162.5</v>
      </c>
      <c r="O18" s="21">
        <v>163.6</v>
      </c>
      <c r="P18" s="21">
        <v>164.6</v>
      </c>
      <c r="Q18" s="21">
        <v>163</v>
      </c>
      <c r="R18" s="21">
        <v>164.5</v>
      </c>
      <c r="S18" s="21">
        <v>165</v>
      </c>
    </row>
    <row r="19" spans="1:19" s="1" customFormat="1" ht="43.5" customHeight="1" x14ac:dyDescent="0.2">
      <c r="A19" s="21" t="s">
        <v>71</v>
      </c>
      <c r="B19" s="21" t="s">
        <v>11</v>
      </c>
      <c r="C19" s="21">
        <v>94.8</v>
      </c>
      <c r="D19" s="21">
        <v>93.6</v>
      </c>
      <c r="E19" s="21">
        <v>92.2</v>
      </c>
      <c r="F19" s="21">
        <v>92.8</v>
      </c>
      <c r="G19" s="21">
        <v>92.9</v>
      </c>
      <c r="H19" s="21">
        <v>91.5</v>
      </c>
      <c r="I19" s="21">
        <v>91.8</v>
      </c>
      <c r="J19" s="21">
        <v>91.9</v>
      </c>
      <c r="K19" s="21">
        <v>90.8</v>
      </c>
      <c r="L19" s="21">
        <v>91.2</v>
      </c>
      <c r="M19" s="21">
        <v>91.3</v>
      </c>
      <c r="N19" s="21">
        <v>91.3</v>
      </c>
      <c r="O19" s="21">
        <v>92.3</v>
      </c>
      <c r="P19" s="21">
        <v>92.5</v>
      </c>
      <c r="Q19" s="21">
        <v>91.5</v>
      </c>
      <c r="R19" s="21">
        <v>92</v>
      </c>
      <c r="S19" s="21">
        <v>92.5</v>
      </c>
    </row>
    <row r="20" spans="1:19" s="1" customFormat="1" ht="91.5" customHeight="1" x14ac:dyDescent="0.2">
      <c r="A20" s="21" t="s">
        <v>26</v>
      </c>
      <c r="B20" s="21" t="s">
        <v>72</v>
      </c>
      <c r="C20" s="21">
        <v>8.6</v>
      </c>
      <c r="D20" s="21">
        <v>8.5</v>
      </c>
      <c r="E20" s="21">
        <v>8.3000000000000007</v>
      </c>
      <c r="F20" s="21">
        <v>8.5</v>
      </c>
      <c r="G20" s="21">
        <v>8.5</v>
      </c>
      <c r="H20" s="21">
        <v>8.3000000000000007</v>
      </c>
      <c r="I20" s="21">
        <v>8.5</v>
      </c>
      <c r="J20" s="21">
        <v>8.5</v>
      </c>
      <c r="K20" s="21">
        <v>8.4</v>
      </c>
      <c r="L20" s="21">
        <v>8.5</v>
      </c>
      <c r="M20" s="21">
        <v>9</v>
      </c>
      <c r="N20" s="21">
        <v>10</v>
      </c>
      <c r="O20" s="21">
        <v>10.8</v>
      </c>
      <c r="P20" s="21">
        <v>11</v>
      </c>
      <c r="Q20" s="21">
        <v>10.5</v>
      </c>
      <c r="R20" s="21">
        <v>11.5</v>
      </c>
      <c r="S20" s="21">
        <v>11.7</v>
      </c>
    </row>
    <row r="21" spans="1:19" s="1" customFormat="1" ht="70.5" customHeight="1" x14ac:dyDescent="0.2">
      <c r="A21" s="21" t="s">
        <v>27</v>
      </c>
      <c r="B21" s="21" t="s">
        <v>28</v>
      </c>
      <c r="C21" s="21">
        <v>11.4</v>
      </c>
      <c r="D21" s="21">
        <v>12.8</v>
      </c>
      <c r="E21" s="21">
        <v>12.8</v>
      </c>
      <c r="F21" s="21">
        <v>12.6</v>
      </c>
      <c r="G21" s="21">
        <v>12.6</v>
      </c>
      <c r="H21" s="21">
        <v>11.8</v>
      </c>
      <c r="I21" s="21">
        <v>11.6</v>
      </c>
      <c r="J21" s="21">
        <v>11.6</v>
      </c>
      <c r="K21" s="21">
        <v>11.7</v>
      </c>
      <c r="L21" s="21">
        <v>11.6</v>
      </c>
      <c r="M21" s="21">
        <v>11.5</v>
      </c>
      <c r="N21" s="21">
        <v>11</v>
      </c>
      <c r="O21" s="21">
        <v>10.7</v>
      </c>
      <c r="P21" s="21">
        <v>10.7</v>
      </c>
      <c r="Q21" s="21">
        <v>10.7</v>
      </c>
      <c r="R21" s="21">
        <v>10.5</v>
      </c>
      <c r="S21" s="21">
        <v>10.5</v>
      </c>
    </row>
    <row r="22" spans="1:19" s="1" customFormat="1" ht="41.25" customHeight="1" x14ac:dyDescent="0.2">
      <c r="A22" s="21" t="s">
        <v>29</v>
      </c>
      <c r="B22" s="21" t="s">
        <v>30</v>
      </c>
      <c r="C22" s="21">
        <v>-2.8</v>
      </c>
      <c r="D22" s="21">
        <v>-4.3</v>
      </c>
      <c r="E22" s="21">
        <v>-4.5</v>
      </c>
      <c r="F22" s="21">
        <v>-4.0999999999999996</v>
      </c>
      <c r="G22" s="21">
        <v>-4.0999999999999996</v>
      </c>
      <c r="H22" s="21">
        <v>-3.5</v>
      </c>
      <c r="I22" s="21">
        <v>-3.1</v>
      </c>
      <c r="J22" s="21">
        <v>-3.1</v>
      </c>
      <c r="K22" s="21">
        <v>-3.3</v>
      </c>
      <c r="L22" s="21">
        <v>-3.1</v>
      </c>
      <c r="M22" s="21">
        <v>-2.5</v>
      </c>
      <c r="N22" s="21">
        <v>-1</v>
      </c>
      <c r="O22" s="21">
        <v>0.1</v>
      </c>
      <c r="P22" s="21">
        <v>0.3</v>
      </c>
      <c r="Q22" s="21">
        <v>-0.2</v>
      </c>
      <c r="R22" s="21">
        <v>1</v>
      </c>
      <c r="S22" s="21">
        <v>1.2</v>
      </c>
    </row>
    <row r="23" spans="1:19" s="1" customFormat="1" ht="36.75" customHeight="1" x14ac:dyDescent="0.2">
      <c r="A23" s="21" t="s">
        <v>85</v>
      </c>
      <c r="B23" s="21" t="s">
        <v>88</v>
      </c>
      <c r="C23" s="21">
        <v>-0.8</v>
      </c>
      <c r="D23" s="21">
        <v>-0.8</v>
      </c>
      <c r="E23" s="21">
        <v>-0.8</v>
      </c>
      <c r="F23" s="21">
        <v>-0.7</v>
      </c>
      <c r="G23" s="21">
        <v>0.6</v>
      </c>
      <c r="H23" s="21">
        <v>-0.7</v>
      </c>
      <c r="I23" s="21">
        <v>-0.6</v>
      </c>
      <c r="J23" s="21">
        <v>-0.5</v>
      </c>
      <c r="K23" s="21">
        <v>-0.6</v>
      </c>
      <c r="L23" s="21">
        <v>-0.5</v>
      </c>
      <c r="M23" s="21">
        <v>-0.5</v>
      </c>
      <c r="N23" s="21">
        <v>0.2</v>
      </c>
      <c r="O23" s="21">
        <v>0.4</v>
      </c>
      <c r="P23" s="21">
        <v>0.5</v>
      </c>
      <c r="Q23" s="21">
        <v>0.2</v>
      </c>
      <c r="R23" s="21">
        <v>0.4</v>
      </c>
      <c r="S23" s="21">
        <v>0.5</v>
      </c>
    </row>
    <row r="24" spans="1:19" s="1" customFormat="1" ht="18.75" customHeight="1" x14ac:dyDescent="0.2">
      <c r="A24" s="45" t="s">
        <v>66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7"/>
    </row>
    <row r="25" spans="1:19" s="1" customFormat="1" ht="18.75" customHeight="1" x14ac:dyDescent="0.2">
      <c r="A25" s="45" t="s">
        <v>67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7"/>
    </row>
    <row r="26" spans="1:19" s="1" customFormat="1" ht="82.5" customHeight="1" x14ac:dyDescent="0.2">
      <c r="A26" s="21" t="s">
        <v>68</v>
      </c>
      <c r="B26" s="21" t="s">
        <v>31</v>
      </c>
      <c r="C26" s="21">
        <v>9312.2000000000007</v>
      </c>
      <c r="D26" s="21">
        <v>11277</v>
      </c>
      <c r="E26" s="21">
        <v>11716.8</v>
      </c>
      <c r="F26" s="21">
        <v>11834</v>
      </c>
      <c r="G26" s="21">
        <v>11857.4</v>
      </c>
      <c r="H26" s="21">
        <v>12185.5</v>
      </c>
      <c r="I26" s="21">
        <v>12406.5</v>
      </c>
      <c r="J26" s="21">
        <v>12554.1</v>
      </c>
      <c r="K26" s="21">
        <v>12697.3</v>
      </c>
      <c r="L26" s="21">
        <v>13044.3</v>
      </c>
      <c r="M26" s="21">
        <v>13330.2</v>
      </c>
      <c r="N26" s="21">
        <v>11024.2</v>
      </c>
      <c r="O26" s="21">
        <v>13258.9</v>
      </c>
      <c r="P26" s="21">
        <v>14589.5</v>
      </c>
      <c r="Q26" s="21">
        <v>13429.3</v>
      </c>
      <c r="R26" s="21">
        <v>15177.3</v>
      </c>
      <c r="S26" s="21">
        <v>16910.3</v>
      </c>
    </row>
    <row r="27" spans="1:19" s="1" customFormat="1" ht="53.25" customHeight="1" x14ac:dyDescent="0.2">
      <c r="A27" s="21" t="s">
        <v>74</v>
      </c>
      <c r="B27" s="21" t="s">
        <v>21</v>
      </c>
      <c r="C27" s="21">
        <v>131</v>
      </c>
      <c r="D27" s="21">
        <v>121.1</v>
      </c>
      <c r="E27" s="21">
        <v>103.9</v>
      </c>
      <c r="F27" s="21">
        <v>104.9</v>
      </c>
      <c r="G27" s="21">
        <v>105.1</v>
      </c>
      <c r="H27" s="21">
        <v>104</v>
      </c>
      <c r="I27" s="21">
        <v>104.8</v>
      </c>
      <c r="J27" s="21">
        <v>105.9</v>
      </c>
      <c r="K27" s="21">
        <v>104.2</v>
      </c>
      <c r="L27" s="21">
        <v>105.1</v>
      </c>
      <c r="M27" s="21">
        <v>106.2</v>
      </c>
      <c r="N27" s="21">
        <v>101</v>
      </c>
      <c r="O27" s="21">
        <v>101.2</v>
      </c>
      <c r="P27" s="21">
        <v>101.5</v>
      </c>
      <c r="Q27" s="21">
        <v>102</v>
      </c>
      <c r="R27" s="21">
        <v>103</v>
      </c>
      <c r="S27" s="21">
        <v>104.1</v>
      </c>
    </row>
    <row r="28" spans="1:19" s="1" customFormat="1" ht="45.75" customHeight="1" x14ac:dyDescent="0.2">
      <c r="A28" s="45" t="s">
        <v>32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7"/>
    </row>
    <row r="29" spans="1:19" s="1" customFormat="1" ht="96" customHeight="1" x14ac:dyDescent="0.2">
      <c r="A29" s="21" t="s">
        <v>73</v>
      </c>
      <c r="B29" s="21" t="s">
        <v>31</v>
      </c>
      <c r="C29" s="21">
        <v>745.9</v>
      </c>
      <c r="D29" s="21">
        <v>771.3</v>
      </c>
      <c r="E29" s="21">
        <v>799.8</v>
      </c>
      <c r="F29" s="21">
        <v>807.8</v>
      </c>
      <c r="G29" s="21">
        <v>815.8</v>
      </c>
      <c r="H29" s="21">
        <v>848.4</v>
      </c>
      <c r="I29" s="21">
        <v>856.9</v>
      </c>
      <c r="J29" s="21">
        <v>865.4</v>
      </c>
      <c r="K29" s="21">
        <v>900</v>
      </c>
      <c r="L29" s="21">
        <v>909</v>
      </c>
      <c r="M29" s="21">
        <v>918</v>
      </c>
      <c r="N29" s="21">
        <v>1032.5</v>
      </c>
      <c r="O29" s="21">
        <v>1115</v>
      </c>
      <c r="P29" s="21">
        <v>1229.0999999999999</v>
      </c>
      <c r="Q29" s="21">
        <v>1198.0999999999999</v>
      </c>
      <c r="R29" s="21">
        <v>1413.2</v>
      </c>
      <c r="S29" s="21">
        <v>1651</v>
      </c>
    </row>
    <row r="30" spans="1:19" s="1" customFormat="1" ht="90.75" customHeight="1" x14ac:dyDescent="0.2">
      <c r="A30" s="21" t="s">
        <v>75</v>
      </c>
      <c r="B30" s="21" t="s">
        <v>21</v>
      </c>
      <c r="C30" s="21">
        <v>101</v>
      </c>
      <c r="D30" s="21">
        <v>103.4</v>
      </c>
      <c r="E30" s="21">
        <v>103.7</v>
      </c>
      <c r="F30" s="21">
        <v>104.7</v>
      </c>
      <c r="G30" s="21">
        <v>105.8</v>
      </c>
      <c r="H30" s="21">
        <v>106.1</v>
      </c>
      <c r="I30" s="21">
        <v>106.1</v>
      </c>
      <c r="J30" s="21">
        <v>106.1</v>
      </c>
      <c r="K30" s="21">
        <v>106.1</v>
      </c>
      <c r="L30" s="21">
        <v>106.1</v>
      </c>
      <c r="M30" s="21">
        <v>106.1</v>
      </c>
      <c r="N30" s="21">
        <v>106.1</v>
      </c>
      <c r="O30" s="21">
        <v>106.1</v>
      </c>
      <c r="P30" s="21">
        <v>106.1</v>
      </c>
      <c r="Q30" s="21">
        <v>106.1</v>
      </c>
      <c r="R30" s="21">
        <v>106.1</v>
      </c>
      <c r="S30" s="21">
        <v>106.1</v>
      </c>
    </row>
    <row r="31" spans="1:19" s="1" customFormat="1" ht="44.25" customHeight="1" x14ac:dyDescent="0.2">
      <c r="A31" s="45" t="s">
        <v>33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7"/>
    </row>
    <row r="32" spans="1:19" s="1" customFormat="1" ht="105" customHeight="1" x14ac:dyDescent="0.2">
      <c r="A32" s="21" t="s">
        <v>68</v>
      </c>
      <c r="B32" s="21" t="s">
        <v>31</v>
      </c>
      <c r="C32" s="21">
        <v>575.79999999999995</v>
      </c>
      <c r="D32" s="21">
        <v>608.20000000000005</v>
      </c>
      <c r="E32" s="21">
        <v>613.6</v>
      </c>
      <c r="F32" s="21">
        <v>632.6</v>
      </c>
      <c r="G32" s="21">
        <v>640.79999999999995</v>
      </c>
      <c r="H32" s="21">
        <v>619</v>
      </c>
      <c r="I32" s="21">
        <v>657.9</v>
      </c>
      <c r="J32" s="21">
        <v>657.1</v>
      </c>
      <c r="K32" s="21">
        <v>643.79999999999995</v>
      </c>
      <c r="L32" s="21">
        <v>691</v>
      </c>
      <c r="M32" s="21">
        <v>715.4</v>
      </c>
      <c r="N32" s="21">
        <v>834.1</v>
      </c>
      <c r="O32" s="21">
        <v>876.2</v>
      </c>
      <c r="P32" s="21">
        <v>908.6</v>
      </c>
      <c r="Q32" s="21">
        <v>967.9</v>
      </c>
      <c r="R32" s="21">
        <v>1110.5999999999999</v>
      </c>
      <c r="S32" s="21">
        <v>1208.8</v>
      </c>
    </row>
    <row r="33" spans="1:19" s="1" customFormat="1" ht="76.5" customHeight="1" x14ac:dyDescent="0.2">
      <c r="A33" s="21" t="s">
        <v>76</v>
      </c>
      <c r="B33" s="21" t="s">
        <v>21</v>
      </c>
      <c r="C33" s="21">
        <v>102</v>
      </c>
      <c r="D33" s="21">
        <v>105.6</v>
      </c>
      <c r="E33" s="21">
        <v>100.9</v>
      </c>
      <c r="F33" s="21">
        <v>104</v>
      </c>
      <c r="G33" s="21">
        <v>105.4</v>
      </c>
      <c r="H33" s="21">
        <v>100.9</v>
      </c>
      <c r="I33" s="21">
        <v>104</v>
      </c>
      <c r="J33" s="21">
        <v>105.4</v>
      </c>
      <c r="K33" s="21">
        <v>104</v>
      </c>
      <c r="L33" s="21">
        <v>105</v>
      </c>
      <c r="M33" s="21">
        <v>106</v>
      </c>
      <c r="N33" s="21">
        <v>103</v>
      </c>
      <c r="O33" s="21">
        <v>104</v>
      </c>
      <c r="P33" s="21">
        <v>105</v>
      </c>
      <c r="Q33" s="21">
        <v>103</v>
      </c>
      <c r="R33" s="21">
        <v>104</v>
      </c>
      <c r="S33" s="21">
        <v>105</v>
      </c>
    </row>
    <row r="34" spans="1:19" s="1" customFormat="1" ht="15.75" x14ac:dyDescent="0.2">
      <c r="A34" s="24" t="s">
        <v>63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6"/>
    </row>
    <row r="35" spans="1:19" s="1" customFormat="1" ht="39.75" customHeight="1" x14ac:dyDescent="0.2">
      <c r="A35" s="21" t="s">
        <v>0</v>
      </c>
      <c r="B35" s="21" t="s">
        <v>53</v>
      </c>
      <c r="C35" s="28">
        <f t="shared" ref="C35:M35" si="0">C37+C39</f>
        <v>8615.2000000000007</v>
      </c>
      <c r="D35" s="29">
        <f t="shared" si="0"/>
        <v>9559.0576700000001</v>
      </c>
      <c r="E35" s="29">
        <f t="shared" si="0"/>
        <v>9989.3895585000009</v>
      </c>
      <c r="F35" s="29">
        <f t="shared" si="0"/>
        <v>10081.791988900799</v>
      </c>
      <c r="G35" s="29">
        <f t="shared" si="0"/>
        <v>10587.65677883193</v>
      </c>
      <c r="H35" s="29">
        <f t="shared" si="0"/>
        <v>10441.796702259002</v>
      </c>
      <c r="I35" s="29">
        <f t="shared" si="0"/>
        <v>10651.889844515765</v>
      </c>
      <c r="J35" s="29">
        <f t="shared" si="0"/>
        <v>11241.508943152943</v>
      </c>
      <c r="K35" s="29">
        <f t="shared" si="0"/>
        <v>10929.614659690353</v>
      </c>
      <c r="L35" s="29">
        <f t="shared" si="0"/>
        <v>11306.728590647472</v>
      </c>
      <c r="M35" s="29">
        <f t="shared" si="0"/>
        <v>12050.184082224983</v>
      </c>
      <c r="N35" s="21">
        <v>11330.2</v>
      </c>
      <c r="O35" s="21">
        <v>12179</v>
      </c>
      <c r="P35" s="21">
        <v>12918.2</v>
      </c>
      <c r="Q35" s="21">
        <v>12292</v>
      </c>
      <c r="R35" s="21">
        <v>14000</v>
      </c>
      <c r="S35" s="21">
        <v>14999.4</v>
      </c>
    </row>
    <row r="36" spans="1:19" s="1" customFormat="1" ht="84" customHeight="1" x14ac:dyDescent="0.2">
      <c r="A36" s="21" t="s">
        <v>1</v>
      </c>
      <c r="B36" s="21" t="s">
        <v>44</v>
      </c>
      <c r="C36" s="29">
        <v>100</v>
      </c>
      <c r="D36" s="29">
        <f>D35/109.7%/C35*100</f>
        <v>101.14469059074575</v>
      </c>
      <c r="E36" s="29">
        <f>E35/104.3%/D35*100</f>
        <v>100.19350271517031</v>
      </c>
      <c r="F36" s="29">
        <f>F35/104.1%/D35*100</f>
        <v>101.31457371156813</v>
      </c>
      <c r="G36" s="29">
        <f>G35/104.1%/D35*100</f>
        <v>106.39814175224862</v>
      </c>
      <c r="H36" s="29">
        <f>H35/104.4%/E35*100</f>
        <v>100.12344518754696</v>
      </c>
      <c r="I36" s="29">
        <f>I35/104.3%/F35*100</f>
        <v>101.29887575833696</v>
      </c>
      <c r="J36" s="29">
        <f>J35/104.3%/G35*100</f>
        <v>101.79828174585069</v>
      </c>
      <c r="K36" s="29">
        <f>K35/104.6%/H35*100</f>
        <v>100.06862504324354</v>
      </c>
      <c r="L36" s="29">
        <f>L35/104.6%/I35*100</f>
        <v>101.4795695247582</v>
      </c>
      <c r="M36" s="29">
        <f>M35/104.6%/J35*100</f>
        <v>102.47959172494514</v>
      </c>
      <c r="N36" s="21">
        <v>100.1</v>
      </c>
      <c r="O36" s="21">
        <v>100.2</v>
      </c>
      <c r="P36" s="21">
        <v>100.3</v>
      </c>
      <c r="Q36" s="21">
        <v>100.5</v>
      </c>
      <c r="R36" s="21">
        <v>100.7</v>
      </c>
      <c r="S36" s="21">
        <v>101</v>
      </c>
    </row>
    <row r="37" spans="1:19" s="1" customFormat="1" ht="36" customHeight="1" x14ac:dyDescent="0.2">
      <c r="A37" s="21" t="s">
        <v>2</v>
      </c>
      <c r="B37" s="21" t="s">
        <v>53</v>
      </c>
      <c r="C37" s="29">
        <v>3655</v>
      </c>
      <c r="D37" s="29">
        <f>C37*107.5%*D38%</f>
        <v>3968.4162500000002</v>
      </c>
      <c r="E37" s="29">
        <f>D37*103.8%*E38%</f>
        <v>4119.2160675000005</v>
      </c>
      <c r="F37" s="29">
        <f>D37*103.6%*F38%</f>
        <v>4193.5048196999996</v>
      </c>
      <c r="G37" s="29">
        <f>E37*103.6%*G38%</f>
        <v>4374.1955420782497</v>
      </c>
      <c r="H37" s="29">
        <f>E37*104%*H38%</f>
        <v>4283.9847102000003</v>
      </c>
      <c r="I37" s="29">
        <f>F37*103.9%*I38%</f>
        <v>4444.1925378216665</v>
      </c>
      <c r="J37" s="29">
        <f>G37*103.9%*J38%</f>
        <v>4658.4088974247843</v>
      </c>
      <c r="K37" s="29">
        <f>H37*104.2%*K38%</f>
        <v>4463.9120680284004</v>
      </c>
      <c r="L37" s="29">
        <f>I37*104.2%*L38%</f>
        <v>4723.4655968983807</v>
      </c>
      <c r="M37" s="29">
        <f>J37*104.2%*M38%</f>
        <v>4999.6839332501249</v>
      </c>
      <c r="N37" s="21">
        <v>6956.3</v>
      </c>
      <c r="O37" s="21">
        <v>7390.8</v>
      </c>
      <c r="P37" s="21">
        <v>8132</v>
      </c>
      <c r="Q37" s="21">
        <v>7532.7</v>
      </c>
      <c r="R37" s="21">
        <v>8536.4</v>
      </c>
      <c r="S37" s="21">
        <v>9529.7999999999993</v>
      </c>
    </row>
    <row r="38" spans="1:19" s="1" customFormat="1" ht="84.75" customHeight="1" x14ac:dyDescent="0.2">
      <c r="A38" s="21" t="s">
        <v>3</v>
      </c>
      <c r="B38" s="21" t="s">
        <v>44</v>
      </c>
      <c r="C38" s="29">
        <v>85</v>
      </c>
      <c r="D38" s="29">
        <v>101</v>
      </c>
      <c r="E38" s="29">
        <v>100</v>
      </c>
      <c r="F38" s="29">
        <v>102</v>
      </c>
      <c r="G38" s="29">
        <v>102.5</v>
      </c>
      <c r="H38" s="29">
        <v>100</v>
      </c>
      <c r="I38" s="29">
        <v>102</v>
      </c>
      <c r="J38" s="29">
        <v>102.5</v>
      </c>
      <c r="K38" s="29">
        <v>100</v>
      </c>
      <c r="L38" s="29">
        <v>102</v>
      </c>
      <c r="M38" s="29">
        <v>103</v>
      </c>
      <c r="N38" s="21">
        <v>100.2</v>
      </c>
      <c r="O38" s="21">
        <v>101</v>
      </c>
      <c r="P38" s="21">
        <v>102</v>
      </c>
      <c r="Q38" s="21">
        <v>100.4</v>
      </c>
      <c r="R38" s="21">
        <v>101.5</v>
      </c>
      <c r="S38" s="21">
        <v>102</v>
      </c>
    </row>
    <row r="39" spans="1:19" s="1" customFormat="1" ht="36" customHeight="1" x14ac:dyDescent="0.2">
      <c r="A39" s="21" t="s">
        <v>4</v>
      </c>
      <c r="B39" s="21" t="s">
        <v>53</v>
      </c>
      <c r="C39" s="29">
        <v>4960.2</v>
      </c>
      <c r="D39" s="29">
        <f>C39*110.5%*D40%</f>
        <v>5590.6414199999999</v>
      </c>
      <c r="E39" s="29">
        <f>D39*105%*E40%</f>
        <v>5870.1734910000005</v>
      </c>
      <c r="F39" s="29">
        <f>D39*104.8%*F40%</f>
        <v>5888.2871692007993</v>
      </c>
      <c r="G39" s="29">
        <f>E39*104.8%*G40%</f>
        <v>6213.4612367536811</v>
      </c>
      <c r="H39" s="29">
        <f>E39*104.9%*H40%</f>
        <v>6157.8119920590016</v>
      </c>
      <c r="I39" s="29">
        <f>F39*104.9%*I40%</f>
        <v>6207.6973066940973</v>
      </c>
      <c r="J39" s="29">
        <f>G39*104.9%*J40%</f>
        <v>6583.1000457281589</v>
      </c>
      <c r="K39" s="29">
        <f>H39*105%*K40%</f>
        <v>6465.7025916619523</v>
      </c>
      <c r="L39" s="29">
        <f>I39*105%*L40%</f>
        <v>6583.2629937490901</v>
      </c>
      <c r="M39" s="29">
        <f>J39*105%*M40%</f>
        <v>7050.5001489748593</v>
      </c>
      <c r="N39" s="21">
        <f>M39*100.2%</f>
        <v>7064.6011492728094</v>
      </c>
      <c r="O39" s="21">
        <f>N39*100.2%</f>
        <v>7078.7303515713547</v>
      </c>
      <c r="P39" s="21">
        <f>O39*100.2%</f>
        <v>7092.8878122744973</v>
      </c>
      <c r="Q39" s="21">
        <f t="shared" ref="Q39" si="1">P39*100.2%</f>
        <v>7107.0735878990463</v>
      </c>
      <c r="R39" s="21">
        <f>Q39*100.2%</f>
        <v>7121.287735074844</v>
      </c>
      <c r="S39" s="21">
        <f>R39*100.2%</f>
        <v>7135.5303105449939</v>
      </c>
    </row>
    <row r="40" spans="1:19" s="1" customFormat="1" ht="80.25" customHeight="1" x14ac:dyDescent="0.2">
      <c r="A40" s="21" t="s">
        <v>5</v>
      </c>
      <c r="B40" s="21" t="s">
        <v>44</v>
      </c>
      <c r="C40" s="29">
        <v>113</v>
      </c>
      <c r="D40" s="29">
        <v>102</v>
      </c>
      <c r="E40" s="29">
        <v>100</v>
      </c>
      <c r="F40" s="29">
        <v>100.5</v>
      </c>
      <c r="G40" s="29">
        <v>101</v>
      </c>
      <c r="H40" s="29">
        <v>100</v>
      </c>
      <c r="I40" s="29">
        <v>100.5</v>
      </c>
      <c r="J40" s="29">
        <v>101</v>
      </c>
      <c r="K40" s="29">
        <v>100</v>
      </c>
      <c r="L40" s="29">
        <v>101</v>
      </c>
      <c r="M40" s="29">
        <v>102</v>
      </c>
      <c r="N40" s="21">
        <v>100.2</v>
      </c>
      <c r="O40" s="21">
        <v>100.2</v>
      </c>
      <c r="P40" s="21">
        <v>100.2</v>
      </c>
      <c r="Q40" s="21">
        <v>100.2</v>
      </c>
      <c r="R40" s="21">
        <v>100.2</v>
      </c>
      <c r="S40" s="21">
        <v>100.2</v>
      </c>
    </row>
    <row r="41" spans="1:19" s="1" customFormat="1" ht="18.75" customHeight="1" x14ac:dyDescent="0.2">
      <c r="A41" s="45" t="s">
        <v>77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7"/>
    </row>
    <row r="42" spans="1:19" s="1" customFormat="1" ht="18.75" x14ac:dyDescent="0.2">
      <c r="A42" s="21" t="s">
        <v>8</v>
      </c>
      <c r="B42" s="21" t="s">
        <v>48</v>
      </c>
      <c r="C42" s="30">
        <v>9928.4</v>
      </c>
      <c r="D42" s="29">
        <f>C42*D43/100*106.9%</f>
        <v>11122.905660799999</v>
      </c>
      <c r="E42" s="29">
        <f>D42*E43/100*104.6%</f>
        <v>11867.250507620736</v>
      </c>
      <c r="F42" s="29">
        <f>D42*F43/100*104.5%</f>
        <v>11890.775453093327</v>
      </c>
      <c r="G42" s="29">
        <f>D42*G43/100*104.5%</f>
        <v>11914.022325924399</v>
      </c>
      <c r="H42" s="29">
        <f>E42*H43/100*104%</f>
        <v>12588.779338484077</v>
      </c>
      <c r="I42" s="29">
        <f>F42*I43/100*103.9%</f>
        <v>12638.669556766541</v>
      </c>
      <c r="J42" s="29">
        <f>G42*J43/100*103.9%</f>
        <v>12688.13592655134</v>
      </c>
      <c r="K42" s="29">
        <f>H42*K43/100*104.1%</f>
        <v>13406.332435063245</v>
      </c>
      <c r="L42" s="29">
        <f>I42*L43/100*104%</f>
        <v>13472.821747513133</v>
      </c>
      <c r="M42" s="29">
        <f>J42*M43/100*104%</f>
        <v>13591.531204521796</v>
      </c>
      <c r="N42" s="21">
        <v>14720.9</v>
      </c>
      <c r="O42" s="21">
        <v>15167</v>
      </c>
      <c r="P42" s="21">
        <v>15593.7</v>
      </c>
      <c r="Q42" s="21">
        <v>17011.7</v>
      </c>
      <c r="R42" s="21">
        <v>19373.900000000001</v>
      </c>
      <c r="S42" s="21">
        <v>20412.099999999999</v>
      </c>
    </row>
    <row r="43" spans="1:19" s="1" customFormat="1" ht="72.75" customHeight="1" x14ac:dyDescent="0.2">
      <c r="A43" s="21" t="s">
        <v>45</v>
      </c>
      <c r="B43" s="21" t="s">
        <v>44</v>
      </c>
      <c r="C43" s="28">
        <v>90.2</v>
      </c>
      <c r="D43" s="29">
        <v>104.8</v>
      </c>
      <c r="E43" s="29">
        <v>102</v>
      </c>
      <c r="F43" s="29">
        <v>102.3</v>
      </c>
      <c r="G43" s="29">
        <v>102.5</v>
      </c>
      <c r="H43" s="29">
        <v>102</v>
      </c>
      <c r="I43" s="29">
        <v>102.3</v>
      </c>
      <c r="J43" s="29">
        <v>102.5</v>
      </c>
      <c r="K43" s="29">
        <v>102.3</v>
      </c>
      <c r="L43" s="29">
        <v>102.5</v>
      </c>
      <c r="M43" s="29">
        <v>103</v>
      </c>
      <c r="N43" s="21">
        <v>100.5</v>
      </c>
      <c r="O43" s="21">
        <v>101</v>
      </c>
      <c r="P43" s="21">
        <v>101.5</v>
      </c>
      <c r="Q43" s="21">
        <v>101</v>
      </c>
      <c r="R43" s="21">
        <v>102.5</v>
      </c>
      <c r="S43" s="21">
        <v>103</v>
      </c>
    </row>
    <row r="44" spans="1:19" s="1" customFormat="1" ht="29.25" customHeight="1" x14ac:dyDescent="0.2">
      <c r="A44" s="21" t="s">
        <v>9</v>
      </c>
      <c r="B44" s="21" t="s">
        <v>48</v>
      </c>
      <c r="C44" s="29">
        <v>3890.3</v>
      </c>
      <c r="D44" s="29">
        <v>4046.2</v>
      </c>
      <c r="E44" s="29">
        <v>4208.3</v>
      </c>
      <c r="F44" s="29">
        <v>4241.7</v>
      </c>
      <c r="G44" s="29">
        <v>4250.1000000000004</v>
      </c>
      <c r="H44" s="29">
        <v>4381.3999999999996</v>
      </c>
      <c r="I44" s="29">
        <v>4459.8</v>
      </c>
      <c r="J44" s="29">
        <v>4486.3999999999996</v>
      </c>
      <c r="K44" s="29">
        <v>4584.2</v>
      </c>
      <c r="L44" s="29">
        <v>4684.5</v>
      </c>
      <c r="M44" s="29">
        <v>4759.2</v>
      </c>
      <c r="N44" s="21">
        <v>5158.6000000000004</v>
      </c>
      <c r="O44" s="21">
        <v>5399.5</v>
      </c>
      <c r="P44" s="21">
        <v>5589.6</v>
      </c>
      <c r="Q44" s="21">
        <v>5950.5</v>
      </c>
      <c r="R44" s="21">
        <v>6614.3</v>
      </c>
      <c r="S44" s="21">
        <v>7196</v>
      </c>
    </row>
    <row r="45" spans="1:19" s="1" customFormat="1" ht="62.25" customHeight="1" x14ac:dyDescent="0.2">
      <c r="A45" s="21" t="s">
        <v>46</v>
      </c>
      <c r="B45" s="21" t="s">
        <v>44</v>
      </c>
      <c r="C45" s="28">
        <v>97.2</v>
      </c>
      <c r="D45" s="29">
        <v>100.2</v>
      </c>
      <c r="E45" s="29">
        <v>100.2</v>
      </c>
      <c r="F45" s="29">
        <v>100.8</v>
      </c>
      <c r="G45" s="29">
        <v>101</v>
      </c>
      <c r="H45" s="29">
        <v>100.3</v>
      </c>
      <c r="I45" s="29">
        <v>101</v>
      </c>
      <c r="J45" s="29">
        <v>101.5</v>
      </c>
      <c r="K45" s="29">
        <v>100.8</v>
      </c>
      <c r="L45" s="29">
        <v>101</v>
      </c>
      <c r="M45" s="29">
        <v>102</v>
      </c>
      <c r="N45" s="21">
        <v>100.8</v>
      </c>
      <c r="O45" s="21">
        <v>101.7</v>
      </c>
      <c r="P45" s="21">
        <v>102</v>
      </c>
      <c r="Q45" s="21">
        <v>101</v>
      </c>
      <c r="R45" s="21">
        <v>102.3</v>
      </c>
      <c r="S45" s="21">
        <v>103.5</v>
      </c>
    </row>
    <row r="46" spans="1:19" s="1" customFormat="1" ht="33" customHeight="1" x14ac:dyDescent="0.2">
      <c r="A46" s="45" t="s">
        <v>64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7"/>
    </row>
    <row r="47" spans="1:19" s="1" customFormat="1" ht="68.25" customHeight="1" x14ac:dyDescent="0.2">
      <c r="A47" s="21" t="s">
        <v>38</v>
      </c>
      <c r="B47" s="21" t="s">
        <v>10</v>
      </c>
      <c r="C47" s="21">
        <v>592</v>
      </c>
      <c r="D47" s="21">
        <v>661</v>
      </c>
      <c r="E47" s="21">
        <v>609</v>
      </c>
      <c r="F47" s="21">
        <v>612</v>
      </c>
      <c r="G47" s="21">
        <v>613</v>
      </c>
      <c r="H47" s="21">
        <v>611</v>
      </c>
      <c r="I47" s="21">
        <v>613</v>
      </c>
      <c r="J47" s="21">
        <v>614</v>
      </c>
      <c r="K47" s="21">
        <v>613</v>
      </c>
      <c r="L47" s="21">
        <v>614</v>
      </c>
      <c r="M47" s="21">
        <v>615</v>
      </c>
      <c r="N47" s="21">
        <v>630</v>
      </c>
      <c r="O47" s="21">
        <v>640</v>
      </c>
      <c r="P47" s="21">
        <v>645</v>
      </c>
      <c r="Q47" s="21">
        <v>632</v>
      </c>
      <c r="R47" s="21">
        <v>644</v>
      </c>
      <c r="S47" s="21">
        <v>650</v>
      </c>
    </row>
    <row r="48" spans="1:19" s="1" customFormat="1" ht="19.5" customHeight="1" x14ac:dyDescent="0.2">
      <c r="A48" s="45" t="s">
        <v>65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7"/>
    </row>
    <row r="49" spans="1:19" s="1" customFormat="1" ht="66" customHeight="1" x14ac:dyDescent="0.2">
      <c r="A49" s="21" t="s">
        <v>78</v>
      </c>
      <c r="B49" s="21" t="s">
        <v>31</v>
      </c>
      <c r="C49" s="21">
        <v>3686.5</v>
      </c>
      <c r="D49" s="21">
        <v>3423.5</v>
      </c>
      <c r="E49" s="21">
        <v>3319.1</v>
      </c>
      <c r="F49" s="21">
        <v>3369.3</v>
      </c>
      <c r="G49" s="21">
        <v>3392.3</v>
      </c>
      <c r="H49" s="21">
        <v>3462</v>
      </c>
      <c r="I49" s="21">
        <v>3496.2</v>
      </c>
      <c r="J49" s="21">
        <v>3517</v>
      </c>
      <c r="K49" s="21">
        <v>3600.9</v>
      </c>
      <c r="L49" s="21">
        <v>3665.3</v>
      </c>
      <c r="M49" s="21">
        <v>3720</v>
      </c>
      <c r="N49" s="21">
        <v>3594.5</v>
      </c>
      <c r="O49" s="21">
        <v>3738</v>
      </c>
      <c r="P49" s="21">
        <v>4065.5</v>
      </c>
      <c r="Q49" s="21">
        <v>3909</v>
      </c>
      <c r="R49" s="21">
        <v>4100</v>
      </c>
      <c r="S49" s="21">
        <v>4250</v>
      </c>
    </row>
    <row r="50" spans="1:19" s="1" customFormat="1" ht="54.75" customHeight="1" x14ac:dyDescent="0.2">
      <c r="A50" s="21" t="s">
        <v>86</v>
      </c>
      <c r="B50" s="21" t="s">
        <v>87</v>
      </c>
      <c r="C50" s="21">
        <v>102.5</v>
      </c>
      <c r="D50" s="21">
        <v>88.2</v>
      </c>
      <c r="E50" s="21">
        <v>92.2</v>
      </c>
      <c r="F50" s="21">
        <v>93.6</v>
      </c>
      <c r="G50" s="21">
        <v>97.2</v>
      </c>
      <c r="H50" s="21">
        <v>99.4</v>
      </c>
      <c r="I50" s="21">
        <v>98.9</v>
      </c>
      <c r="J50" s="21">
        <v>98.8</v>
      </c>
      <c r="K50" s="21">
        <v>99.3</v>
      </c>
      <c r="L50" s="21">
        <v>100.1</v>
      </c>
      <c r="M50" s="21">
        <v>101</v>
      </c>
      <c r="N50" s="21">
        <f>N49/K49*100</f>
        <v>99.822266655558337</v>
      </c>
      <c r="O50" s="21">
        <f>O49/L49*100</f>
        <v>101.98346656481053</v>
      </c>
      <c r="P50" s="21">
        <f>P49/M49*100</f>
        <v>109.28763440860214</v>
      </c>
      <c r="Q50" s="21">
        <f t="shared" ref="Q50:S50" si="2">Q49/N49*100</f>
        <v>108.74947836973155</v>
      </c>
      <c r="R50" s="21">
        <f t="shared" si="2"/>
        <v>109.68432316746923</v>
      </c>
      <c r="S50" s="21">
        <f t="shared" si="2"/>
        <v>104.53818718484811</v>
      </c>
    </row>
    <row r="51" spans="1:19" s="1" customFormat="1" ht="44.25" customHeight="1" x14ac:dyDescent="0.2">
      <c r="A51" s="21" t="s">
        <v>6</v>
      </c>
      <c r="B51" s="21" t="s">
        <v>79</v>
      </c>
      <c r="C51" s="21">
        <v>41</v>
      </c>
      <c r="D51" s="21">
        <v>41</v>
      </c>
      <c r="E51" s="21">
        <v>33</v>
      </c>
      <c r="F51" s="21">
        <v>38</v>
      </c>
      <c r="G51" s="21">
        <v>38</v>
      </c>
      <c r="H51" s="21">
        <v>30</v>
      </c>
      <c r="I51" s="21">
        <v>34</v>
      </c>
      <c r="J51" s="21">
        <v>35</v>
      </c>
      <c r="K51" s="21">
        <v>30</v>
      </c>
      <c r="L51" s="21">
        <v>34</v>
      </c>
      <c r="M51" s="21">
        <v>35</v>
      </c>
      <c r="N51" s="21">
        <v>32</v>
      </c>
      <c r="O51" s="21">
        <v>33</v>
      </c>
      <c r="P51" s="21">
        <v>34</v>
      </c>
      <c r="Q51" s="21">
        <v>34</v>
      </c>
      <c r="R51" s="21">
        <v>35</v>
      </c>
      <c r="S51" s="21">
        <v>35</v>
      </c>
    </row>
    <row r="52" spans="1:19" s="1" customFormat="1" ht="15.75" x14ac:dyDescent="0.2">
      <c r="A52" s="45" t="s">
        <v>80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7"/>
    </row>
    <row r="53" spans="1:19" s="1" customFormat="1" ht="49.5" customHeight="1" x14ac:dyDescent="0.2">
      <c r="A53" s="21" t="s">
        <v>22</v>
      </c>
      <c r="B53" s="21" t="s">
        <v>11</v>
      </c>
      <c r="C53" s="21">
        <v>15.65</v>
      </c>
      <c r="D53" s="21">
        <v>15.65</v>
      </c>
      <c r="E53" s="21">
        <v>15.65</v>
      </c>
      <c r="F53" s="21">
        <v>15.7</v>
      </c>
      <c r="G53" s="21">
        <v>15.7</v>
      </c>
      <c r="H53" s="21">
        <v>15.65</v>
      </c>
      <c r="I53" s="21">
        <v>15.7</v>
      </c>
      <c r="J53" s="21">
        <v>15.75</v>
      </c>
      <c r="K53" s="21">
        <v>15.65</v>
      </c>
      <c r="L53" s="21">
        <v>15.7</v>
      </c>
      <c r="M53" s="21">
        <v>15.8</v>
      </c>
      <c r="N53" s="21">
        <v>15.79</v>
      </c>
      <c r="O53" s="21">
        <v>16.399999999999999</v>
      </c>
      <c r="P53" s="21">
        <v>16.95</v>
      </c>
      <c r="Q53" s="21">
        <v>15.89</v>
      </c>
      <c r="R53" s="21">
        <v>16.899999999999999</v>
      </c>
      <c r="S53" s="21">
        <v>17.7</v>
      </c>
    </row>
    <row r="54" spans="1:19" s="11" customFormat="1" ht="45.75" customHeight="1" x14ac:dyDescent="0.2">
      <c r="A54" s="21" t="s">
        <v>40</v>
      </c>
      <c r="B54" s="21" t="s">
        <v>41</v>
      </c>
      <c r="C54" s="21">
        <v>29481</v>
      </c>
      <c r="D54" s="21">
        <v>30365</v>
      </c>
      <c r="E54" s="21">
        <v>31276</v>
      </c>
      <c r="F54" s="21">
        <v>31489</v>
      </c>
      <c r="G54" s="21">
        <v>31519</v>
      </c>
      <c r="H54" s="21">
        <v>32215</v>
      </c>
      <c r="I54" s="21">
        <v>32654</v>
      </c>
      <c r="J54" s="21">
        <v>32717</v>
      </c>
      <c r="K54" s="21">
        <v>33213</v>
      </c>
      <c r="L54" s="21">
        <v>33862</v>
      </c>
      <c r="M54" s="21">
        <v>34026</v>
      </c>
      <c r="N54" s="21">
        <v>35677</v>
      </c>
      <c r="O54" s="21">
        <v>40981</v>
      </c>
      <c r="P54" s="21">
        <v>43919</v>
      </c>
      <c r="Q54" s="21">
        <v>39776</v>
      </c>
      <c r="R54" s="21">
        <v>49376</v>
      </c>
      <c r="S54" s="21">
        <v>55514</v>
      </c>
    </row>
    <row r="55" spans="1:19" s="1" customFormat="1" ht="66" customHeight="1" x14ac:dyDescent="0.2">
      <c r="A55" s="21" t="s">
        <v>47</v>
      </c>
      <c r="B55" s="21" t="s">
        <v>39</v>
      </c>
      <c r="C55" s="21">
        <v>107.8</v>
      </c>
      <c r="D55" s="21">
        <v>103</v>
      </c>
      <c r="E55" s="21">
        <v>103</v>
      </c>
      <c r="F55" s="21">
        <v>103.7</v>
      </c>
      <c r="G55" s="21">
        <v>103.8</v>
      </c>
      <c r="H55" s="21">
        <v>103</v>
      </c>
      <c r="I55" s="21">
        <v>103.7</v>
      </c>
      <c r="J55" s="21">
        <v>103.8</v>
      </c>
      <c r="K55" s="21">
        <v>103.1</v>
      </c>
      <c r="L55" s="21">
        <v>103.7</v>
      </c>
      <c r="M55" s="21">
        <v>104</v>
      </c>
      <c r="N55" s="21">
        <v>102</v>
      </c>
      <c r="O55" s="21">
        <v>103</v>
      </c>
      <c r="P55" s="21">
        <v>104</v>
      </c>
      <c r="Q55" s="21">
        <v>103</v>
      </c>
      <c r="R55" s="21">
        <v>105</v>
      </c>
      <c r="S55" s="21">
        <v>106</v>
      </c>
    </row>
    <row r="56" spans="1:19" s="11" customFormat="1" ht="42" customHeight="1" x14ac:dyDescent="0.2">
      <c r="A56" s="21" t="s">
        <v>42</v>
      </c>
      <c r="B56" s="21" t="s">
        <v>53</v>
      </c>
      <c r="C56" s="21">
        <v>5516.7</v>
      </c>
      <c r="D56" s="21">
        <v>5682.2</v>
      </c>
      <c r="E56" s="21">
        <v>5824.3</v>
      </c>
      <c r="F56" s="21">
        <v>5852.7</v>
      </c>
      <c r="G56" s="21">
        <v>5881.1</v>
      </c>
      <c r="H56" s="21">
        <v>5969.9</v>
      </c>
      <c r="I56" s="21">
        <v>6028.2</v>
      </c>
      <c r="J56" s="21">
        <v>6086.9</v>
      </c>
      <c r="K56" s="21">
        <v>6137</v>
      </c>
      <c r="L56" s="21">
        <v>6209.1</v>
      </c>
      <c r="M56" s="21">
        <v>6330.4</v>
      </c>
      <c r="N56" s="21">
        <v>6411.2</v>
      </c>
      <c r="O56" s="21">
        <v>7395.2</v>
      </c>
      <c r="P56" s="21">
        <v>8037.5</v>
      </c>
      <c r="Q56" s="21">
        <v>7432.3</v>
      </c>
      <c r="R56" s="21">
        <v>9438.4</v>
      </c>
      <c r="S56" s="21">
        <v>10756</v>
      </c>
    </row>
    <row r="57" spans="1:19" s="1" customFormat="1" ht="35.25" customHeight="1" x14ac:dyDescent="0.2">
      <c r="A57" s="21" t="s">
        <v>43</v>
      </c>
      <c r="B57" s="21" t="s">
        <v>39</v>
      </c>
      <c r="C57" s="21">
        <v>106.3</v>
      </c>
      <c r="D57" s="21">
        <v>103</v>
      </c>
      <c r="E57" s="21">
        <v>102.5</v>
      </c>
      <c r="F57" s="21">
        <v>103</v>
      </c>
      <c r="G57" s="21">
        <v>103.5</v>
      </c>
      <c r="H57" s="21">
        <v>102.5</v>
      </c>
      <c r="I57" s="21">
        <v>103</v>
      </c>
      <c r="J57" s="21">
        <v>103.5</v>
      </c>
      <c r="K57" s="21">
        <v>102.8</v>
      </c>
      <c r="L57" s="21">
        <v>103</v>
      </c>
      <c r="M57" s="21">
        <v>104</v>
      </c>
      <c r="N57" s="21">
        <v>103</v>
      </c>
      <c r="O57" s="21">
        <v>105</v>
      </c>
      <c r="P57" s="21">
        <v>106</v>
      </c>
      <c r="Q57" s="21">
        <v>103</v>
      </c>
      <c r="R57" s="21">
        <v>105</v>
      </c>
      <c r="S57" s="21">
        <v>106</v>
      </c>
    </row>
    <row r="58" spans="1:19" s="1" customFormat="1" ht="39" customHeight="1" x14ac:dyDescent="0.2">
      <c r="A58" s="21" t="s">
        <v>12</v>
      </c>
      <c r="B58" s="21" t="s">
        <v>7</v>
      </c>
      <c r="C58" s="21">
        <v>7.4</v>
      </c>
      <c r="D58" s="21">
        <v>1.2</v>
      </c>
      <c r="E58" s="21">
        <v>1.5</v>
      </c>
      <c r="F58" s="21">
        <v>1.2</v>
      </c>
      <c r="G58" s="21">
        <v>1.1000000000000001</v>
      </c>
      <c r="H58" s="21">
        <v>1.5</v>
      </c>
      <c r="I58" s="21">
        <v>1.2</v>
      </c>
      <c r="J58" s="21">
        <v>1.1000000000000001</v>
      </c>
      <c r="K58" s="21">
        <v>1.3</v>
      </c>
      <c r="L58" s="21">
        <v>1.1000000000000001</v>
      </c>
      <c r="M58" s="21">
        <v>1</v>
      </c>
      <c r="N58" s="21">
        <v>0.7</v>
      </c>
      <c r="O58" s="21">
        <v>0.7</v>
      </c>
      <c r="P58" s="21">
        <v>0.7</v>
      </c>
      <c r="Q58" s="21">
        <v>0.6</v>
      </c>
      <c r="R58" s="21">
        <v>0.6</v>
      </c>
      <c r="S58" s="21">
        <v>0.6</v>
      </c>
    </row>
    <row r="59" spans="1:19" s="1" customFormat="1" ht="23.25" customHeight="1" x14ac:dyDescent="0.2">
      <c r="A59" s="45" t="s">
        <v>81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7"/>
    </row>
    <row r="60" spans="1:19" s="1" customFormat="1" ht="31.5" x14ac:dyDescent="0.2">
      <c r="A60" s="21" t="s">
        <v>14</v>
      </c>
      <c r="B60" s="21" t="s">
        <v>13</v>
      </c>
      <c r="C60" s="21">
        <v>7222</v>
      </c>
      <c r="D60" s="21">
        <v>7026</v>
      </c>
      <c r="E60" s="21">
        <v>7026</v>
      </c>
      <c r="F60" s="21">
        <v>7026</v>
      </c>
      <c r="G60" s="21">
        <v>7026</v>
      </c>
      <c r="H60" s="21">
        <v>7026</v>
      </c>
      <c r="I60" s="21">
        <v>7026</v>
      </c>
      <c r="J60" s="21">
        <v>7026</v>
      </c>
      <c r="K60" s="21">
        <v>7026</v>
      </c>
      <c r="L60" s="21">
        <v>7026</v>
      </c>
      <c r="M60" s="21">
        <v>7026</v>
      </c>
      <c r="N60" s="21">
        <v>7050</v>
      </c>
      <c r="O60" s="21">
        <v>7050</v>
      </c>
      <c r="P60" s="21">
        <v>7050</v>
      </c>
      <c r="Q60" s="21">
        <v>7060</v>
      </c>
      <c r="R60" s="21">
        <v>7060</v>
      </c>
      <c r="S60" s="21">
        <v>7060</v>
      </c>
    </row>
    <row r="61" spans="1:19" s="1" customFormat="1" ht="15.75" x14ac:dyDescent="0.2">
      <c r="A61" s="45" t="s">
        <v>15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7"/>
    </row>
    <row r="62" spans="1:19" s="1" customFormat="1" ht="31.5" x14ac:dyDescent="0.2">
      <c r="A62" s="21" t="s">
        <v>16</v>
      </c>
      <c r="B62" s="21" t="s">
        <v>17</v>
      </c>
      <c r="C62" s="21">
        <v>43.6</v>
      </c>
      <c r="D62" s="21">
        <v>44.3</v>
      </c>
      <c r="E62" s="21">
        <v>44.7</v>
      </c>
      <c r="F62" s="21">
        <v>44.7</v>
      </c>
      <c r="G62" s="21">
        <v>44.7</v>
      </c>
      <c r="H62" s="21">
        <v>45.1</v>
      </c>
      <c r="I62" s="21">
        <v>45.1</v>
      </c>
      <c r="J62" s="21">
        <v>45</v>
      </c>
      <c r="K62" s="21">
        <v>45.5</v>
      </c>
      <c r="L62" s="21">
        <v>45.5</v>
      </c>
      <c r="M62" s="21">
        <v>45</v>
      </c>
      <c r="N62" s="21">
        <v>45</v>
      </c>
      <c r="O62" s="21">
        <v>45</v>
      </c>
      <c r="P62" s="21">
        <v>45</v>
      </c>
      <c r="Q62" s="21">
        <v>50</v>
      </c>
      <c r="R62" s="21">
        <v>50</v>
      </c>
      <c r="S62" s="21">
        <v>50</v>
      </c>
    </row>
    <row r="63" spans="1:19" s="1" customFormat="1" ht="50.25" customHeight="1" x14ac:dyDescent="0.2">
      <c r="A63" s="21" t="s">
        <v>18</v>
      </c>
      <c r="B63" s="21" t="s">
        <v>54</v>
      </c>
      <c r="C63" s="21">
        <v>15.2</v>
      </c>
      <c r="D63" s="21">
        <v>15.3</v>
      </c>
      <c r="E63" s="21">
        <v>15.5</v>
      </c>
      <c r="F63" s="21">
        <v>15.5</v>
      </c>
      <c r="G63" s="21">
        <v>15.5</v>
      </c>
      <c r="H63" s="21">
        <v>15.7</v>
      </c>
      <c r="I63" s="21">
        <v>15.7</v>
      </c>
      <c r="J63" s="21">
        <v>15.6</v>
      </c>
      <c r="K63" s="21">
        <v>15.8</v>
      </c>
      <c r="L63" s="21">
        <v>15.8</v>
      </c>
      <c r="M63" s="21">
        <v>15.6</v>
      </c>
      <c r="N63" s="21">
        <v>15.6</v>
      </c>
      <c r="O63" s="21">
        <v>15.7</v>
      </c>
      <c r="P63" s="21">
        <v>15.7</v>
      </c>
      <c r="Q63" s="21">
        <v>15.7</v>
      </c>
      <c r="R63" s="21">
        <v>15.8</v>
      </c>
      <c r="S63" s="21">
        <v>15.8</v>
      </c>
    </row>
    <row r="64" spans="1:19" s="1" customFormat="1" ht="31.5" x14ac:dyDescent="0.2">
      <c r="A64" s="21" t="s">
        <v>19</v>
      </c>
      <c r="B64" s="21" t="s">
        <v>54</v>
      </c>
      <c r="C64" s="21">
        <v>11.6</v>
      </c>
      <c r="D64" s="21">
        <v>11.6</v>
      </c>
      <c r="E64" s="21">
        <v>11.7</v>
      </c>
      <c r="F64" s="21">
        <v>11.7</v>
      </c>
      <c r="G64" s="21">
        <v>11.7</v>
      </c>
      <c r="H64" s="21">
        <v>11.8</v>
      </c>
      <c r="I64" s="21">
        <v>11.7</v>
      </c>
      <c r="J64" s="21">
        <v>11.7</v>
      </c>
      <c r="K64" s="21">
        <v>11.7</v>
      </c>
      <c r="L64" s="21">
        <v>11.6</v>
      </c>
      <c r="M64" s="21">
        <v>11.6</v>
      </c>
      <c r="N64" s="21">
        <v>11.7</v>
      </c>
      <c r="O64" s="21">
        <v>11.6</v>
      </c>
      <c r="P64" s="21">
        <v>11.6</v>
      </c>
      <c r="Q64" s="21">
        <v>11.7</v>
      </c>
      <c r="R64" s="21">
        <v>11.7</v>
      </c>
      <c r="S64" s="21">
        <v>11.7</v>
      </c>
    </row>
    <row r="65" spans="1:19" s="1" customFormat="1" ht="31.5" x14ac:dyDescent="0.2">
      <c r="A65" s="21" t="s">
        <v>20</v>
      </c>
      <c r="B65" s="21" t="s">
        <v>23</v>
      </c>
      <c r="C65" s="21">
        <v>958</v>
      </c>
      <c r="D65" s="21">
        <v>1008</v>
      </c>
      <c r="E65" s="21">
        <v>1008</v>
      </c>
      <c r="F65" s="21">
        <v>1008</v>
      </c>
      <c r="G65" s="21">
        <v>1008</v>
      </c>
      <c r="H65" s="21">
        <v>1008</v>
      </c>
      <c r="I65" s="21">
        <v>1008</v>
      </c>
      <c r="J65" s="21">
        <v>1008</v>
      </c>
      <c r="K65" s="21">
        <v>1008</v>
      </c>
      <c r="L65" s="21">
        <v>1008</v>
      </c>
      <c r="M65" s="21">
        <v>1008</v>
      </c>
      <c r="N65" s="21">
        <v>1008</v>
      </c>
      <c r="O65" s="21">
        <v>1008</v>
      </c>
      <c r="P65" s="21">
        <v>1008</v>
      </c>
      <c r="Q65" s="21">
        <v>1008</v>
      </c>
      <c r="R65" s="21">
        <v>1008</v>
      </c>
      <c r="S65" s="21">
        <v>1008</v>
      </c>
    </row>
    <row r="66" spans="1:19" ht="13.5" customHeight="1" x14ac:dyDescent="0.2">
      <c r="A66" s="1"/>
      <c r="B66" s="9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5.75" customHeight="1" x14ac:dyDescent="0.2">
      <c r="A67" s="1"/>
      <c r="B67" s="9"/>
    </row>
    <row r="68" spans="1:19" s="14" customFormat="1" ht="30.75" x14ac:dyDescent="0.4">
      <c r="A68" s="42" t="s">
        <v>55</v>
      </c>
      <c r="B68" s="42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</row>
    <row r="69" spans="1:19" s="14" customFormat="1" ht="19.5" customHeight="1" x14ac:dyDescent="0.4">
      <c r="A69" s="42" t="s">
        <v>56</v>
      </c>
      <c r="B69" s="42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</row>
    <row r="70" spans="1:19" s="14" customFormat="1" ht="22.5" customHeight="1" x14ac:dyDescent="0.4">
      <c r="A70" s="43" t="s">
        <v>57</v>
      </c>
      <c r="B70" s="43"/>
      <c r="C70" s="19"/>
      <c r="D70" s="19"/>
      <c r="E70" s="19"/>
      <c r="F70" s="19"/>
      <c r="G70" s="19"/>
      <c r="H70" s="19"/>
      <c r="I70" s="19"/>
      <c r="J70" s="19"/>
      <c r="K70" s="19"/>
      <c r="L70" s="44"/>
      <c r="M70" s="44"/>
      <c r="N70" s="18"/>
      <c r="O70" s="18"/>
      <c r="P70" s="18"/>
      <c r="Q70" s="48" t="s">
        <v>58</v>
      </c>
      <c r="R70" s="48"/>
      <c r="S70" s="48"/>
    </row>
    <row r="71" spans="1:19" ht="18" x14ac:dyDescent="0.25">
      <c r="A71" s="16"/>
      <c r="B71" s="17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</sheetData>
  <mergeCells count="39">
    <mergeCell ref="A31:S31"/>
    <mergeCell ref="A13:A16"/>
    <mergeCell ref="E14:G14"/>
    <mergeCell ref="H14:J14"/>
    <mergeCell ref="A28:S28"/>
    <mergeCell ref="A24:S24"/>
    <mergeCell ref="A25:S25"/>
    <mergeCell ref="A17:S17"/>
    <mergeCell ref="N14:P14"/>
    <mergeCell ref="Q14:S14"/>
    <mergeCell ref="E13:S13"/>
    <mergeCell ref="A69:B69"/>
    <mergeCell ref="A68:B68"/>
    <mergeCell ref="A70:B70"/>
    <mergeCell ref="L70:M70"/>
    <mergeCell ref="A41:S41"/>
    <mergeCell ref="A48:S48"/>
    <mergeCell ref="A52:S52"/>
    <mergeCell ref="A59:S59"/>
    <mergeCell ref="A46:S46"/>
    <mergeCell ref="Q70:S70"/>
    <mergeCell ref="A61:S61"/>
    <mergeCell ref="B11:R11"/>
    <mergeCell ref="K14:M14"/>
    <mergeCell ref="B13:B16"/>
    <mergeCell ref="C14:C16"/>
    <mergeCell ref="D14:D16"/>
    <mergeCell ref="B10:R10"/>
    <mergeCell ref="O1:S1"/>
    <mergeCell ref="O3:S3"/>
    <mergeCell ref="O4:S4"/>
    <mergeCell ref="O5:S5"/>
    <mergeCell ref="O6:S6"/>
    <mergeCell ref="K1:M1"/>
    <mergeCell ref="K3:M3"/>
    <mergeCell ref="K4:M4"/>
    <mergeCell ref="K2:M2"/>
    <mergeCell ref="K5:M5"/>
    <mergeCell ref="K6:M6"/>
  </mergeCells>
  <printOptions horizontalCentered="1" verticalCentered="1"/>
  <pageMargins left="0.78740157480314965" right="0.98425196850393704" top="1.3779527559055118" bottom="0.39370078740157483" header="0" footer="0"/>
  <pageSetup paperSize="9" scale="35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2020-12-23T12:05:30Z</cp:lastPrinted>
  <dcterms:created xsi:type="dcterms:W3CDTF">2013-05-25T16:45:04Z</dcterms:created>
  <dcterms:modified xsi:type="dcterms:W3CDTF">2021-12-06T11:27:31Z</dcterms:modified>
</cp:coreProperties>
</file>